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6" sheetId="1" r:id="rId1"/>
  </sheets>
  <definedNames>
    <definedName name="_xlnm.Print_Area" localSheetId="0">'приложение 6'!$A$1:$M$133</definedName>
  </definedNames>
  <calcPr fullCalcOnLoad="1"/>
</workbook>
</file>

<file path=xl/sharedStrings.xml><?xml version="1.0" encoding="utf-8"?>
<sst xmlns="http://schemas.openxmlformats.org/spreadsheetml/2006/main" count="140" uniqueCount="70">
  <si>
    <t>Приложение 6</t>
  </si>
  <si>
    <t>к государственной программе</t>
  </si>
  <si>
    <t>Удмуртской Республики</t>
  </si>
  <si>
    <t>Прогнозная (справочная) оценка ресурсного обеспечения реализации государственной программы за счет всех источников финансирования</t>
  </si>
  <si>
    <t>Код аналитической программной классификации</t>
  </si>
  <si>
    <t>Наименование государственной программы, подпрограммы</t>
  </si>
  <si>
    <t>Источник финансирования</t>
  </si>
  <si>
    <t>Оценка расходов, тыс. рублей</t>
  </si>
  <si>
    <t>2013 год</t>
  </si>
  <si>
    <t>2014 год</t>
  </si>
  <si>
    <t>2015 год</t>
  </si>
  <si>
    <t>ГП</t>
  </si>
  <si>
    <t>Пп</t>
  </si>
  <si>
    <t>Всего</t>
  </si>
  <si>
    <r>
      <t>субсидии и субвенции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из федерального бюджета, планируемые к привлечению</t>
    </r>
  </si>
  <si>
    <t>Территориальный фонд обязательного медицинского страхования Удмуртской Республики</t>
  </si>
  <si>
    <t>бюджеты муниципальных образований Удмуртской Республики</t>
  </si>
  <si>
    <t>иные источники</t>
  </si>
  <si>
    <t>всего</t>
  </si>
  <si>
    <t>субсидии и субвенции из федерального бюджета, планируемые к привлечению</t>
  </si>
  <si>
    <t>Развитие библиотечного дела</t>
  </si>
  <si>
    <t>Развитие музейного дела</t>
  </si>
  <si>
    <t>Сохранение и развитие национального культурного наследия</t>
  </si>
  <si>
    <t>Создание условий для реализации государственной программы</t>
  </si>
  <si>
    <t>2016 год</t>
  </si>
  <si>
    <t>2017 год</t>
  </si>
  <si>
    <t>2018 год</t>
  </si>
  <si>
    <t>2019 год</t>
  </si>
  <si>
    <t>2020 год</t>
  </si>
  <si>
    <t>08</t>
  </si>
  <si>
    <t>01</t>
  </si>
  <si>
    <t>02</t>
  </si>
  <si>
    <t>03</t>
  </si>
  <si>
    <t>04</t>
  </si>
  <si>
    <t>05</t>
  </si>
  <si>
    <t>07</t>
  </si>
  <si>
    <t>господдержка муниципальных учреждений</t>
  </si>
  <si>
    <t>господдержка муниципальных работников</t>
  </si>
  <si>
    <t>подключение к интернет</t>
  </si>
  <si>
    <t>комплектование</t>
  </si>
  <si>
    <t>повышение эффективности бюджета</t>
  </si>
  <si>
    <t>госучреждения</t>
  </si>
  <si>
    <t>ЦОП</t>
  </si>
  <si>
    <t>муницучрежедния</t>
  </si>
  <si>
    <t>ЦПК</t>
  </si>
  <si>
    <t>Аб</t>
  </si>
  <si>
    <t>ФЦП КР гастроли</t>
  </si>
  <si>
    <t>ФЦП КР творческая лаборатория</t>
  </si>
  <si>
    <t>ФЦП КР МУ</t>
  </si>
  <si>
    <t>ФЦП КР ткачество</t>
  </si>
  <si>
    <t>ФЦП КР парковая скульптура</t>
  </si>
  <si>
    <t>ФЦП КР раскопки</t>
  </si>
  <si>
    <t>ФЦП КР предметы охраны</t>
  </si>
  <si>
    <t>Доступная среда</t>
  </si>
  <si>
    <t>из прил 5</t>
  </si>
  <si>
    <t>прил 5</t>
  </si>
  <si>
    <t>прил5</t>
  </si>
  <si>
    <t>бюджет Удмуртской Республики</t>
  </si>
  <si>
    <t>бюджет Удмуртской Республики, в том числе</t>
  </si>
  <si>
    <t>Поддержка профессиональ-ного искусства и народного творчества</t>
  </si>
  <si>
    <t xml:space="preserve"> </t>
  </si>
  <si>
    <t xml:space="preserve">Культура Удмуртии </t>
  </si>
  <si>
    <t xml:space="preserve">Развитие туризма          </t>
  </si>
  <si>
    <t xml:space="preserve">Наименование государственной программы                                      «Культура Удмуртии» </t>
  </si>
  <si>
    <t>Ответственный исполнитель государственной программы           Министерство культуры и туризма Удмуртской Республики</t>
  </si>
  <si>
    <t>субсидии из федерального бюджета*</t>
  </si>
  <si>
    <t>субвенции из федерального бюджета*</t>
  </si>
  <si>
    <t>Государственная охрана, сохранение и популяризация объектов культурного наследия (памятников истории и культуры) народов Российской Федерации</t>
  </si>
  <si>
    <t xml:space="preserve">«Культура Удмуртии» </t>
  </si>
  <si>
    <t>* Субсидии и субвенции из федерального бюджета учтены в бюджете Удмуртской Республики»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</si>
</sst>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_р_."/>
  </numFmts>
  <fonts count="43">
    <font>
      <sz val="10"/>
      <name val="Arial"/>
      <family val="0"/>
    </font>
    <font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185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185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/>
    </xf>
    <xf numFmtId="186" fontId="3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186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85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28"/>
  <sheetViews>
    <sheetView tabSelected="1" view="pageBreakPreview" zoomScale="90" zoomScaleSheetLayoutView="90" zoomScalePageLayoutView="0" workbookViewId="0" topLeftCell="A111">
      <selection activeCell="X128" sqref="X128"/>
    </sheetView>
  </sheetViews>
  <sheetFormatPr defaultColWidth="9.140625" defaultRowHeight="12.75"/>
  <cols>
    <col min="1" max="1" width="9.140625" style="2" customWidth="1"/>
    <col min="2" max="2" width="8.00390625" style="2" customWidth="1"/>
    <col min="3" max="3" width="16.7109375" style="2" customWidth="1"/>
    <col min="4" max="4" width="24.421875" style="2" customWidth="1"/>
    <col min="5" max="5" width="14.00390625" style="2" hidden="1" customWidth="1"/>
    <col min="6" max="6" width="13.8515625" style="2" hidden="1" customWidth="1"/>
    <col min="7" max="7" width="13.140625" style="2" customWidth="1"/>
    <col min="8" max="12" width="12.140625" style="2" bestFit="1" customWidth="1"/>
    <col min="13" max="16384" width="9.140625" style="2" customWidth="1"/>
  </cols>
  <sheetData>
    <row r="3" spans="1:11" ht="15.75">
      <c r="A3" s="3"/>
      <c r="B3" s="3"/>
      <c r="C3" s="3"/>
      <c r="D3" s="3"/>
      <c r="E3" s="3"/>
      <c r="F3" s="4"/>
      <c r="G3" s="28"/>
      <c r="H3" s="28"/>
      <c r="J3" s="28" t="s">
        <v>0</v>
      </c>
      <c r="K3" s="28"/>
    </row>
    <row r="4" spans="1:11" ht="15.75">
      <c r="A4" s="3"/>
      <c r="B4" s="3"/>
      <c r="C4" s="3"/>
      <c r="D4" s="3"/>
      <c r="E4" s="3"/>
      <c r="F4" s="4"/>
      <c r="G4" s="28"/>
      <c r="H4" s="28"/>
      <c r="J4" s="18" t="s">
        <v>1</v>
      </c>
      <c r="K4" s="18"/>
    </row>
    <row r="5" spans="1:11" ht="15.75">
      <c r="A5" s="3"/>
      <c r="B5" s="3"/>
      <c r="C5" s="3"/>
      <c r="D5" s="3"/>
      <c r="E5" s="3"/>
      <c r="F5" s="4"/>
      <c r="G5" s="28"/>
      <c r="H5" s="28"/>
      <c r="J5" s="28" t="s">
        <v>2</v>
      </c>
      <c r="K5" s="28"/>
    </row>
    <row r="6" spans="1:11" ht="15.75">
      <c r="A6" s="3"/>
      <c r="B6" s="3"/>
      <c r="C6" s="3"/>
      <c r="D6" s="3"/>
      <c r="E6" s="3"/>
      <c r="F6" s="4"/>
      <c r="G6" s="28"/>
      <c r="H6" s="28"/>
      <c r="J6" s="28" t="s">
        <v>68</v>
      </c>
      <c r="K6" s="28"/>
    </row>
    <row r="7" spans="1:11" ht="15.75">
      <c r="A7" s="3"/>
      <c r="B7" s="6"/>
      <c r="C7" s="6"/>
      <c r="D7" s="6"/>
      <c r="E7" s="6"/>
      <c r="F7" s="4"/>
      <c r="G7" s="28"/>
      <c r="H7" s="28"/>
      <c r="J7" s="28" t="s">
        <v>60</v>
      </c>
      <c r="K7" s="28"/>
    </row>
    <row r="8" spans="1:12" ht="34.5" customHeight="1">
      <c r="A8" s="29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8" ht="15.75">
      <c r="A9" s="3"/>
      <c r="B9" s="6"/>
      <c r="C9" s="6"/>
      <c r="D9" s="6"/>
      <c r="E9" s="6"/>
      <c r="F9" s="6"/>
      <c r="G9" s="6"/>
      <c r="H9" s="6"/>
    </row>
    <row r="10" spans="1:8" ht="15">
      <c r="A10" s="18" t="s">
        <v>63</v>
      </c>
      <c r="B10" s="18"/>
      <c r="C10" s="18"/>
      <c r="D10" s="18"/>
      <c r="E10" s="20"/>
      <c r="F10" s="20"/>
      <c r="G10" s="18"/>
      <c r="H10" s="18"/>
    </row>
    <row r="11" spans="1:8" ht="15.75">
      <c r="A11" s="7"/>
      <c r="B11" s="3"/>
      <c r="C11" s="3"/>
      <c r="D11" s="31"/>
      <c r="E11" s="31"/>
      <c r="F11" s="31"/>
      <c r="G11" s="31"/>
      <c r="H11" s="31"/>
    </row>
    <row r="12" spans="1:9" ht="15">
      <c r="A12" s="18" t="s">
        <v>64</v>
      </c>
      <c r="B12" s="18"/>
      <c r="C12" s="18"/>
      <c r="D12" s="18"/>
      <c r="E12" s="18"/>
      <c r="F12" s="20"/>
      <c r="G12" s="20"/>
      <c r="H12" s="20"/>
      <c r="I12" s="21"/>
    </row>
    <row r="13" ht="15">
      <c r="A13" s="5"/>
    </row>
    <row r="14" spans="1:12" ht="15">
      <c r="A14" s="30" t="s">
        <v>4</v>
      </c>
      <c r="B14" s="30"/>
      <c r="C14" s="30" t="s">
        <v>5</v>
      </c>
      <c r="D14" s="30" t="s">
        <v>6</v>
      </c>
      <c r="E14" s="30" t="s">
        <v>7</v>
      </c>
      <c r="F14" s="30"/>
      <c r="G14" s="30"/>
      <c r="H14" s="30"/>
      <c r="I14" s="30"/>
      <c r="J14" s="30"/>
      <c r="K14" s="30"/>
      <c r="L14" s="30"/>
    </row>
    <row r="15" spans="1:12" ht="12.75">
      <c r="A15" s="30"/>
      <c r="B15" s="30"/>
      <c r="C15" s="30"/>
      <c r="D15" s="30"/>
      <c r="E15" s="30" t="s">
        <v>8</v>
      </c>
      <c r="F15" s="30" t="s">
        <v>9</v>
      </c>
      <c r="G15" s="30" t="s">
        <v>10</v>
      </c>
      <c r="H15" s="30" t="s">
        <v>24</v>
      </c>
      <c r="I15" s="30" t="s">
        <v>25</v>
      </c>
      <c r="J15" s="30" t="s">
        <v>26</v>
      </c>
      <c r="K15" s="30" t="s">
        <v>27</v>
      </c>
      <c r="L15" s="30" t="s">
        <v>28</v>
      </c>
    </row>
    <row r="16" spans="1:12" ht="15">
      <c r="A16" s="8" t="s">
        <v>11</v>
      </c>
      <c r="B16" s="8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" hidden="1">
      <c r="A17" s="8"/>
      <c r="B17" s="8"/>
      <c r="C17" s="8"/>
      <c r="D17" s="8"/>
      <c r="E17" s="14" t="e">
        <f>E27+E49+E65+E80+E88+#REF!+E102</f>
        <v>#REF!</v>
      </c>
      <c r="F17" s="14" t="e">
        <f>F27+F49+F65+F80+F88+#REF!+F102</f>
        <v>#REF!</v>
      </c>
      <c r="G17" s="14" t="e">
        <f>G27+G49+G65+G80+G88+#REF!+G102</f>
        <v>#REF!</v>
      </c>
      <c r="H17" s="14" t="e">
        <f>H27+H49+H65+H80+H88+#REF!+H102</f>
        <v>#REF!</v>
      </c>
      <c r="I17" s="14" t="e">
        <f>I27+I49+I65+I80+I88+#REF!+I102</f>
        <v>#REF!</v>
      </c>
      <c r="J17" s="14" t="e">
        <f>J27+J49+J65+J80+J88+#REF!+J102</f>
        <v>#REF!</v>
      </c>
      <c r="K17" s="14" t="e">
        <f>K27+K49+K65+K80+K88+#REF!+K102</f>
        <v>#REF!</v>
      </c>
      <c r="L17" s="14" t="e">
        <f>L27+L49+L65+L80+L88+#REF!+L102</f>
        <v>#REF!</v>
      </c>
    </row>
    <row r="18" spans="1:12" ht="15">
      <c r="A18" s="26" t="s">
        <v>29</v>
      </c>
      <c r="B18" s="26"/>
      <c r="C18" s="27" t="s">
        <v>61</v>
      </c>
      <c r="D18" s="10" t="s">
        <v>13</v>
      </c>
      <c r="E18" s="15" t="e">
        <f>E20+E23+E25+E26+E21</f>
        <v>#REF!</v>
      </c>
      <c r="F18" s="15" t="e">
        <f>F20+F23+F25+F26</f>
        <v>#REF!</v>
      </c>
      <c r="G18" s="15">
        <f aca="true" t="shared" si="0" ref="G18:L18">G20+G23+G25+G26</f>
        <v>2790992.649</v>
      </c>
      <c r="H18" s="15">
        <f t="shared" si="0"/>
        <v>3035218.1714500003</v>
      </c>
      <c r="I18" s="15">
        <f t="shared" si="0"/>
        <v>2982967.0050225</v>
      </c>
      <c r="J18" s="15">
        <f t="shared" si="0"/>
        <v>3082122.615273625</v>
      </c>
      <c r="K18" s="15">
        <f t="shared" si="0"/>
        <v>3121325.541037307</v>
      </c>
      <c r="L18" s="15">
        <f t="shared" si="0"/>
        <v>3276855.633089172</v>
      </c>
    </row>
    <row r="19" spans="1:12" ht="15" customHeight="1" hidden="1">
      <c r="A19" s="26"/>
      <c r="B19" s="26"/>
      <c r="C19" s="27"/>
      <c r="D19" s="10"/>
      <c r="E19" s="15" t="e">
        <f>E17-E18</f>
        <v>#REF!</v>
      </c>
      <c r="F19" s="15" t="e">
        <f aca="true" t="shared" si="1" ref="F19:L19">F17-F18</f>
        <v>#REF!</v>
      </c>
      <c r="G19" s="15" t="e">
        <f t="shared" si="1"/>
        <v>#REF!</v>
      </c>
      <c r="H19" s="15" t="e">
        <f t="shared" si="1"/>
        <v>#REF!</v>
      </c>
      <c r="I19" s="15" t="e">
        <f t="shared" si="1"/>
        <v>#REF!</v>
      </c>
      <c r="J19" s="15" t="e">
        <f t="shared" si="1"/>
        <v>#REF!</v>
      </c>
      <c r="K19" s="15" t="e">
        <f t="shared" si="1"/>
        <v>#REF!</v>
      </c>
      <c r="L19" s="15" t="e">
        <f t="shared" si="1"/>
        <v>#REF!</v>
      </c>
    </row>
    <row r="20" spans="1:12" ht="30">
      <c r="A20" s="26"/>
      <c r="B20" s="26"/>
      <c r="C20" s="27"/>
      <c r="D20" s="10" t="s">
        <v>58</v>
      </c>
      <c r="E20" s="15" t="e">
        <f>E28+E50+E66+E81+E89+#REF!+E103</f>
        <v>#REF!</v>
      </c>
      <c r="F20" s="15" t="e">
        <f>F28+F50+F66+F81+F89+#REF!+F103</f>
        <v>#REF!</v>
      </c>
      <c r="G20" s="15">
        <f aca="true" t="shared" si="2" ref="G20:L20">G28+G50+G66+G81+G89+G103+G116</f>
        <v>723496.5</v>
      </c>
      <c r="H20" s="15">
        <f t="shared" si="2"/>
        <v>818358.5</v>
      </c>
      <c r="I20" s="15">
        <f t="shared" si="2"/>
        <v>578941.8</v>
      </c>
      <c r="J20" s="15">
        <f t="shared" si="2"/>
        <v>606537.1000000001</v>
      </c>
      <c r="K20" s="15">
        <f t="shared" si="2"/>
        <v>627446.7</v>
      </c>
      <c r="L20" s="15">
        <f t="shared" si="2"/>
        <v>658768.7999999999</v>
      </c>
    </row>
    <row r="21" spans="1:12" ht="30">
      <c r="A21" s="26"/>
      <c r="B21" s="26"/>
      <c r="C21" s="27"/>
      <c r="D21" s="10" t="s">
        <v>65</v>
      </c>
      <c r="E21" s="15" t="e">
        <f>E30+E52+E68+E82+E90+#REF!+E105</f>
        <v>#REF!</v>
      </c>
      <c r="F21" s="15"/>
      <c r="G21" s="15">
        <f aca="true" t="shared" si="3" ref="G21:L21">G30+G52+G68+G82+G90+G105+G118</f>
        <v>468</v>
      </c>
      <c r="H21" s="15">
        <f t="shared" si="3"/>
        <v>1699</v>
      </c>
      <c r="I21" s="15">
        <f t="shared" si="3"/>
        <v>520</v>
      </c>
      <c r="J21" s="15">
        <f t="shared" si="3"/>
        <v>546</v>
      </c>
      <c r="K21" s="15">
        <f t="shared" si="3"/>
        <v>573.3</v>
      </c>
      <c r="L21" s="15">
        <f t="shared" si="3"/>
        <v>602</v>
      </c>
    </row>
    <row r="22" spans="1:12" ht="30">
      <c r="A22" s="26"/>
      <c r="B22" s="26"/>
      <c r="C22" s="27"/>
      <c r="D22" s="10" t="s">
        <v>66</v>
      </c>
      <c r="E22" s="15">
        <v>1233.9</v>
      </c>
      <c r="F22" s="15">
        <v>737.6</v>
      </c>
      <c r="G22" s="15">
        <f aca="true" t="shared" si="4" ref="G22:L22">G91</f>
        <v>645.2</v>
      </c>
      <c r="H22" s="15">
        <f t="shared" si="4"/>
        <v>646.4</v>
      </c>
      <c r="I22" s="15">
        <f t="shared" si="4"/>
        <v>756.6</v>
      </c>
      <c r="J22" s="15">
        <f t="shared" si="4"/>
        <v>794.4</v>
      </c>
      <c r="K22" s="15">
        <f t="shared" si="4"/>
        <v>834.1</v>
      </c>
      <c r="L22" s="15">
        <f t="shared" si="4"/>
        <v>875.8</v>
      </c>
    </row>
    <row r="23" spans="1:12" ht="60">
      <c r="A23" s="26"/>
      <c r="B23" s="26"/>
      <c r="C23" s="27"/>
      <c r="D23" s="10" t="s">
        <v>14</v>
      </c>
      <c r="E23" s="15" t="e">
        <f>E36+E58+E71+E84+E92+#REF!+E108</f>
        <v>#REF!</v>
      </c>
      <c r="F23" s="15" t="e">
        <f>F36+F58+F71+F84+F92+#REF!+F108</f>
        <v>#REF!</v>
      </c>
      <c r="G23" s="15">
        <f aca="true" t="shared" si="5" ref="G23:L23">G36+G108+G119+G58</f>
        <v>13247.7</v>
      </c>
      <c r="H23" s="15">
        <f t="shared" si="5"/>
        <v>61230</v>
      </c>
      <c r="I23" s="15">
        <f t="shared" si="5"/>
        <v>141100</v>
      </c>
      <c r="J23" s="15">
        <f t="shared" si="5"/>
        <v>100000</v>
      </c>
      <c r="K23" s="15">
        <f t="shared" si="5"/>
        <v>0</v>
      </c>
      <c r="L23" s="15">
        <f t="shared" si="5"/>
        <v>0</v>
      </c>
    </row>
    <row r="24" spans="1:12" ht="75">
      <c r="A24" s="26"/>
      <c r="B24" s="26"/>
      <c r="C24" s="27"/>
      <c r="D24" s="10" t="s">
        <v>15</v>
      </c>
      <c r="E24" s="15"/>
      <c r="F24" s="15"/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45.75" customHeight="1">
      <c r="A25" s="26"/>
      <c r="B25" s="26"/>
      <c r="C25" s="27"/>
      <c r="D25" s="10" t="s">
        <v>16</v>
      </c>
      <c r="E25" s="15" t="e">
        <f>E44+E60+E75+E86+E97+#REF!+E110</f>
        <v>#REF!</v>
      </c>
      <c r="F25" s="15" t="e">
        <f>F44+F60+F75+F86+F97+#REF!+F110</f>
        <v>#REF!</v>
      </c>
      <c r="G25" s="15">
        <f aca="true" t="shared" si="6" ref="G25:L25">G44+G60+G75+G86+G97+G110+G121</f>
        <v>1589414</v>
      </c>
      <c r="H25" s="15">
        <f t="shared" si="6"/>
        <v>1668761.75</v>
      </c>
      <c r="I25" s="15">
        <f t="shared" si="6"/>
        <v>1752076.8875000002</v>
      </c>
      <c r="J25" s="15">
        <f t="shared" si="6"/>
        <v>1839557.781875</v>
      </c>
      <c r="K25" s="15">
        <f t="shared" si="6"/>
        <v>1931412.7209687503</v>
      </c>
      <c r="L25" s="15">
        <f t="shared" si="6"/>
        <v>2027860.407017188</v>
      </c>
    </row>
    <row r="26" spans="1:12" ht="15">
      <c r="A26" s="26"/>
      <c r="B26" s="26"/>
      <c r="C26" s="27"/>
      <c r="D26" s="10" t="s">
        <v>17</v>
      </c>
      <c r="E26" s="15" t="e">
        <f>E45+E61+E87+#REF!+E111+E98+E76</f>
        <v>#REF!</v>
      </c>
      <c r="F26" s="15" t="e">
        <f>F45+F61+F87+#REF!+F111+F98+F76</f>
        <v>#REF!</v>
      </c>
      <c r="G26" s="15">
        <f aca="true" t="shared" si="7" ref="G26:L26">G45+G61+G87+G111+G98+G76+G122</f>
        <v>464834.449</v>
      </c>
      <c r="H26" s="15">
        <f t="shared" si="7"/>
        <v>486867.9214500001</v>
      </c>
      <c r="I26" s="15">
        <f t="shared" si="7"/>
        <v>510848.31752250006</v>
      </c>
      <c r="J26" s="15">
        <f t="shared" si="7"/>
        <v>536027.7333986252</v>
      </c>
      <c r="K26" s="15">
        <f t="shared" si="7"/>
        <v>562466.1200685564</v>
      </c>
      <c r="L26" s="15">
        <f t="shared" si="7"/>
        <v>590226.4260719842</v>
      </c>
    </row>
    <row r="27" spans="1:12" ht="15">
      <c r="A27" s="26" t="s">
        <v>29</v>
      </c>
      <c r="B27" s="26" t="s">
        <v>30</v>
      </c>
      <c r="C27" s="27" t="s">
        <v>59</v>
      </c>
      <c r="D27" s="10" t="s">
        <v>18</v>
      </c>
      <c r="E27" s="15">
        <f>E28+E36+E43+E44+E45+E30</f>
        <v>2117490.4</v>
      </c>
      <c r="F27" s="15">
        <f>F28+F36+F43+F44+F45+F30</f>
        <v>1949628.6300000001</v>
      </c>
      <c r="G27" s="15">
        <f aca="true" t="shared" si="8" ref="G27:L27">G28+G36+G43+G44+G45</f>
        <v>2008100.91475</v>
      </c>
      <c r="H27" s="15">
        <f t="shared" si="8"/>
        <v>2023891.3004875001</v>
      </c>
      <c r="I27" s="15">
        <f t="shared" si="8"/>
        <v>2083635.035511875</v>
      </c>
      <c r="J27" s="15">
        <f t="shared" si="8"/>
        <v>2187799.477287469</v>
      </c>
      <c r="K27" s="15">
        <f t="shared" si="8"/>
        <v>2297171.7911518426</v>
      </c>
      <c r="L27" s="15">
        <f t="shared" si="8"/>
        <v>2412012.945709435</v>
      </c>
    </row>
    <row r="28" spans="1:12" ht="30">
      <c r="A28" s="26"/>
      <c r="B28" s="26"/>
      <c r="C28" s="27"/>
      <c r="D28" s="10" t="s">
        <v>57</v>
      </c>
      <c r="E28" s="16">
        <v>578872.8</v>
      </c>
      <c r="F28" s="16">
        <v>402550.3</v>
      </c>
      <c r="G28" s="16">
        <v>411026.2</v>
      </c>
      <c r="H28" s="16">
        <v>346568.6</v>
      </c>
      <c r="I28" s="16">
        <v>335886.2</v>
      </c>
      <c r="J28" s="16">
        <v>352663.2</v>
      </c>
      <c r="K28" s="16">
        <v>370278.7</v>
      </c>
      <c r="L28" s="16">
        <v>388775.2</v>
      </c>
    </row>
    <row r="29" spans="1:12" ht="15" hidden="1">
      <c r="A29" s="26"/>
      <c r="B29" s="26"/>
      <c r="C29" s="27"/>
      <c r="D29" s="13" t="s">
        <v>54</v>
      </c>
      <c r="E29" s="16">
        <v>354359.6</v>
      </c>
      <c r="F29" s="16">
        <v>402550.3</v>
      </c>
      <c r="G29" s="16">
        <v>417712.5</v>
      </c>
      <c r="H29" s="16">
        <v>417712.5</v>
      </c>
      <c r="I29" s="15">
        <v>438570.6</v>
      </c>
      <c r="J29" s="15">
        <v>460471.2</v>
      </c>
      <c r="K29" s="15">
        <v>483467.3</v>
      </c>
      <c r="L29" s="15">
        <v>507613</v>
      </c>
    </row>
    <row r="30" spans="1:12" ht="30">
      <c r="A30" s="26"/>
      <c r="B30" s="26"/>
      <c r="C30" s="27"/>
      <c r="D30" s="10" t="s">
        <v>65</v>
      </c>
      <c r="E30" s="16">
        <v>2500</v>
      </c>
      <c r="F30" s="16">
        <f aca="true" t="shared" si="9" ref="F30:L30">F31</f>
        <v>0</v>
      </c>
      <c r="G30" s="16">
        <v>0</v>
      </c>
      <c r="H30" s="16">
        <f t="shared" si="9"/>
        <v>0</v>
      </c>
      <c r="I30" s="16">
        <f t="shared" si="9"/>
        <v>0</v>
      </c>
      <c r="J30" s="16">
        <f t="shared" si="9"/>
        <v>0</v>
      </c>
      <c r="K30" s="16">
        <f t="shared" si="9"/>
        <v>0</v>
      </c>
      <c r="L30" s="16">
        <f t="shared" si="9"/>
        <v>0</v>
      </c>
    </row>
    <row r="31" spans="1:12" ht="15" hidden="1">
      <c r="A31" s="26"/>
      <c r="B31" s="26"/>
      <c r="C31" s="27"/>
      <c r="D31" s="10"/>
      <c r="E31" s="16">
        <f>E32+E33+E34</f>
        <v>3965</v>
      </c>
      <c r="F31" s="16">
        <f aca="true" t="shared" si="10" ref="F31:L31">F32+F33+F34</f>
        <v>0</v>
      </c>
      <c r="G31" s="16">
        <f t="shared" si="10"/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0</v>
      </c>
    </row>
    <row r="32" spans="1:12" ht="45" hidden="1">
      <c r="A32" s="26"/>
      <c r="B32" s="26"/>
      <c r="C32" s="27"/>
      <c r="D32" s="10" t="s">
        <v>36</v>
      </c>
      <c r="E32" s="17">
        <v>1600</v>
      </c>
      <c r="F32" s="16">
        <v>0</v>
      </c>
      <c r="G32" s="16">
        <v>0</v>
      </c>
      <c r="H32" s="16"/>
      <c r="I32" s="15"/>
      <c r="J32" s="15"/>
      <c r="K32" s="15"/>
      <c r="L32" s="15"/>
    </row>
    <row r="33" spans="1:12" ht="45" hidden="1">
      <c r="A33" s="26"/>
      <c r="B33" s="26"/>
      <c r="C33" s="27"/>
      <c r="D33" s="10" t="s">
        <v>37</v>
      </c>
      <c r="E33" s="17">
        <v>900</v>
      </c>
      <c r="F33" s="16">
        <v>0</v>
      </c>
      <c r="G33" s="16">
        <v>0</v>
      </c>
      <c r="H33" s="16"/>
      <c r="I33" s="15"/>
      <c r="J33" s="15"/>
      <c r="K33" s="15"/>
      <c r="L33" s="15"/>
    </row>
    <row r="34" spans="1:12" ht="15" hidden="1">
      <c r="A34" s="26"/>
      <c r="B34" s="26"/>
      <c r="C34" s="27"/>
      <c r="D34" s="10" t="s">
        <v>53</v>
      </c>
      <c r="E34" s="16">
        <v>1465</v>
      </c>
      <c r="F34" s="16"/>
      <c r="G34" s="16"/>
      <c r="H34" s="16"/>
      <c r="I34" s="15"/>
      <c r="J34" s="15"/>
      <c r="K34" s="15"/>
      <c r="L34" s="15"/>
    </row>
    <row r="35" spans="1:12" ht="30">
      <c r="A35" s="26"/>
      <c r="B35" s="26"/>
      <c r="C35" s="27"/>
      <c r="D35" s="10" t="s">
        <v>66</v>
      </c>
      <c r="E35" s="16"/>
      <c r="F35" s="16"/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</row>
    <row r="36" spans="1:12" ht="60">
      <c r="A36" s="26"/>
      <c r="B36" s="26"/>
      <c r="C36" s="27"/>
      <c r="D36" s="10" t="s">
        <v>19</v>
      </c>
      <c r="E36" s="16">
        <f>E37</f>
        <v>5700</v>
      </c>
      <c r="F36" s="16">
        <f aca="true" t="shared" si="11" ref="F36:L36">F37</f>
        <v>200</v>
      </c>
      <c r="G36" s="16">
        <v>11815</v>
      </c>
      <c r="H36" s="16">
        <f>550+450+350+700+2750+8000</f>
        <v>12800</v>
      </c>
      <c r="I36" s="16">
        <f t="shared" si="11"/>
        <v>0</v>
      </c>
      <c r="J36" s="16">
        <f t="shared" si="11"/>
        <v>0</v>
      </c>
      <c r="K36" s="16">
        <f t="shared" si="11"/>
        <v>0</v>
      </c>
      <c r="L36" s="16">
        <f t="shared" si="11"/>
        <v>0</v>
      </c>
    </row>
    <row r="37" spans="1:12" ht="15" hidden="1">
      <c r="A37" s="26"/>
      <c r="B37" s="26"/>
      <c r="C37" s="27"/>
      <c r="D37" s="10"/>
      <c r="E37" s="16">
        <f aca="true" t="shared" si="12" ref="E37:L37">SUM(E38:E42)</f>
        <v>5700</v>
      </c>
      <c r="F37" s="16">
        <f t="shared" si="12"/>
        <v>200</v>
      </c>
      <c r="G37" s="16">
        <f t="shared" si="12"/>
        <v>0</v>
      </c>
      <c r="H37" s="16">
        <f t="shared" si="12"/>
        <v>0</v>
      </c>
      <c r="I37" s="16">
        <f t="shared" si="12"/>
        <v>0</v>
      </c>
      <c r="J37" s="16">
        <f t="shared" si="12"/>
        <v>0</v>
      </c>
      <c r="K37" s="16">
        <f t="shared" si="12"/>
        <v>0</v>
      </c>
      <c r="L37" s="16">
        <f t="shared" si="12"/>
        <v>0</v>
      </c>
    </row>
    <row r="38" spans="1:12" ht="15" hidden="1">
      <c r="A38" s="26"/>
      <c r="B38" s="26"/>
      <c r="C38" s="27"/>
      <c r="D38" s="10" t="s">
        <v>46</v>
      </c>
      <c r="E38" s="16">
        <v>300</v>
      </c>
      <c r="F38" s="16"/>
      <c r="G38" s="16"/>
      <c r="H38" s="16"/>
      <c r="I38" s="15"/>
      <c r="J38" s="15"/>
      <c r="K38" s="15"/>
      <c r="L38" s="15"/>
    </row>
    <row r="39" spans="1:12" ht="30" hidden="1">
      <c r="A39" s="26"/>
      <c r="B39" s="26"/>
      <c r="C39" s="27"/>
      <c r="D39" s="10" t="s">
        <v>47</v>
      </c>
      <c r="E39" s="16">
        <v>400</v>
      </c>
      <c r="F39" s="16"/>
      <c r="G39" s="16"/>
      <c r="H39" s="16"/>
      <c r="I39" s="15"/>
      <c r="J39" s="15"/>
      <c r="K39" s="15"/>
      <c r="L39" s="15"/>
    </row>
    <row r="40" spans="1:12" ht="15" hidden="1">
      <c r="A40" s="26"/>
      <c r="B40" s="26"/>
      <c r="C40" s="27"/>
      <c r="D40" s="10" t="s">
        <v>49</v>
      </c>
      <c r="E40" s="16">
        <v>500</v>
      </c>
      <c r="F40" s="16"/>
      <c r="G40" s="16"/>
      <c r="H40" s="16"/>
      <c r="I40" s="15"/>
      <c r="J40" s="15"/>
      <c r="K40" s="15"/>
      <c r="L40" s="15"/>
    </row>
    <row r="41" spans="1:12" ht="30" hidden="1">
      <c r="A41" s="26"/>
      <c r="B41" s="26"/>
      <c r="C41" s="27"/>
      <c r="D41" s="10" t="s">
        <v>50</v>
      </c>
      <c r="E41" s="16">
        <v>400</v>
      </c>
      <c r="F41" s="16">
        <v>200</v>
      </c>
      <c r="G41" s="16"/>
      <c r="H41" s="16"/>
      <c r="I41" s="15"/>
      <c r="J41" s="15"/>
      <c r="K41" s="15"/>
      <c r="L41" s="15"/>
    </row>
    <row r="42" spans="1:12" ht="15" hidden="1">
      <c r="A42" s="26"/>
      <c r="B42" s="26"/>
      <c r="C42" s="27"/>
      <c r="D42" s="10" t="s">
        <v>49</v>
      </c>
      <c r="E42" s="16">
        <v>4100</v>
      </c>
      <c r="F42" s="16"/>
      <c r="G42" s="16"/>
      <c r="H42" s="16"/>
      <c r="I42" s="15"/>
      <c r="J42" s="15"/>
      <c r="K42" s="15"/>
      <c r="L42" s="15"/>
    </row>
    <row r="43" spans="1:12" ht="75">
      <c r="A43" s="26"/>
      <c r="B43" s="26"/>
      <c r="C43" s="27"/>
      <c r="D43" s="10" t="s">
        <v>15</v>
      </c>
      <c r="E43" s="15"/>
      <c r="F43" s="15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</row>
    <row r="44" spans="1:12" ht="47.25" customHeight="1">
      <c r="A44" s="26"/>
      <c r="B44" s="26"/>
      <c r="C44" s="27"/>
      <c r="D44" s="10" t="s">
        <v>16</v>
      </c>
      <c r="E44" s="15">
        <v>1201203</v>
      </c>
      <c r="F44" s="15">
        <v>1201203</v>
      </c>
      <c r="G44" s="15">
        <v>1201203</v>
      </c>
      <c r="H44" s="16">
        <f>G44*1.05</f>
        <v>1261263.1500000001</v>
      </c>
      <c r="I44" s="16">
        <f>H44*1.05</f>
        <v>1324326.3075</v>
      </c>
      <c r="J44" s="16">
        <f>I44*1.05</f>
        <v>1390542.6228750001</v>
      </c>
      <c r="K44" s="16">
        <f>J44*1.05</f>
        <v>1460069.7540187503</v>
      </c>
      <c r="L44" s="16">
        <f>K44*1.05</f>
        <v>1533073.2417196878</v>
      </c>
    </row>
    <row r="45" spans="1:12" ht="14.25" customHeight="1">
      <c r="A45" s="26"/>
      <c r="B45" s="26"/>
      <c r="C45" s="27"/>
      <c r="D45" s="10" t="s">
        <v>17</v>
      </c>
      <c r="E45" s="16">
        <f>E46</f>
        <v>329214.6</v>
      </c>
      <c r="F45" s="16">
        <f aca="true" t="shared" si="13" ref="F45:L45">F46</f>
        <v>345675.33</v>
      </c>
      <c r="G45" s="16">
        <f t="shared" si="13"/>
        <v>384056.71475000004</v>
      </c>
      <c r="H45" s="16">
        <f t="shared" si="13"/>
        <v>403259.55048750003</v>
      </c>
      <c r="I45" s="16">
        <f t="shared" si="13"/>
        <v>423422.52801187505</v>
      </c>
      <c r="J45" s="16">
        <f t="shared" si="13"/>
        <v>444593.65441246884</v>
      </c>
      <c r="K45" s="16">
        <f t="shared" si="13"/>
        <v>466823.33713309234</v>
      </c>
      <c r="L45" s="16">
        <f t="shared" si="13"/>
        <v>490164.50398974697</v>
      </c>
    </row>
    <row r="46" spans="1:12" ht="15" hidden="1">
      <c r="A46" s="12"/>
      <c r="B46" s="12"/>
      <c r="C46" s="10"/>
      <c r="D46" s="10"/>
      <c r="E46" s="16">
        <f aca="true" t="shared" si="14" ref="E46:L46">SUM(E47:E48)</f>
        <v>329214.6</v>
      </c>
      <c r="F46" s="16">
        <f t="shared" si="14"/>
        <v>345675.33</v>
      </c>
      <c r="G46" s="16">
        <f t="shared" si="14"/>
        <v>384056.71475000004</v>
      </c>
      <c r="H46" s="16">
        <f t="shared" si="14"/>
        <v>403259.55048750003</v>
      </c>
      <c r="I46" s="16">
        <f t="shared" si="14"/>
        <v>423422.52801187505</v>
      </c>
      <c r="J46" s="16">
        <f t="shared" si="14"/>
        <v>444593.65441246884</v>
      </c>
      <c r="K46" s="16">
        <f t="shared" si="14"/>
        <v>466823.33713309234</v>
      </c>
      <c r="L46" s="16">
        <f t="shared" si="14"/>
        <v>490164.50398974697</v>
      </c>
    </row>
    <row r="47" spans="1:12" ht="15" hidden="1">
      <c r="A47" s="12"/>
      <c r="B47" s="12"/>
      <c r="C47" s="10"/>
      <c r="D47" s="10" t="s">
        <v>41</v>
      </c>
      <c r="E47" s="16">
        <v>242564.7</v>
      </c>
      <c r="F47" s="16">
        <f aca="true" t="shared" si="15" ref="F47:K47">E47*1.05</f>
        <v>254692.93500000003</v>
      </c>
      <c r="G47" s="16">
        <v>288525.2</v>
      </c>
      <c r="H47" s="16">
        <f t="shared" si="15"/>
        <v>302951.46</v>
      </c>
      <c r="I47" s="16">
        <f t="shared" si="15"/>
        <v>318099.03300000005</v>
      </c>
      <c r="J47" s="16">
        <f t="shared" si="15"/>
        <v>334003.98465000006</v>
      </c>
      <c r="K47" s="16">
        <f t="shared" si="15"/>
        <v>350704.1838825001</v>
      </c>
      <c r="L47" s="16">
        <f>K47*1.05</f>
        <v>368239.3930766251</v>
      </c>
    </row>
    <row r="48" spans="1:12" ht="15" hidden="1">
      <c r="A48" s="12"/>
      <c r="B48" s="12"/>
      <c r="C48" s="10"/>
      <c r="D48" s="10" t="s">
        <v>43</v>
      </c>
      <c r="E48" s="16">
        <v>86649.9</v>
      </c>
      <c r="F48" s="16">
        <f aca="true" t="shared" si="16" ref="F48:K48">E48*1.05</f>
        <v>90982.395</v>
      </c>
      <c r="G48" s="16">
        <f t="shared" si="16"/>
        <v>95531.51475</v>
      </c>
      <c r="H48" s="16">
        <f t="shared" si="16"/>
        <v>100308.09048750001</v>
      </c>
      <c r="I48" s="16">
        <f t="shared" si="16"/>
        <v>105323.49501187501</v>
      </c>
      <c r="J48" s="16">
        <f t="shared" si="16"/>
        <v>110589.66976246877</v>
      </c>
      <c r="K48" s="16">
        <f t="shared" si="16"/>
        <v>116119.15325059221</v>
      </c>
      <c r="L48" s="16">
        <f>K48*1.05</f>
        <v>121925.11091312183</v>
      </c>
    </row>
    <row r="49" spans="1:12" ht="15">
      <c r="A49" s="26" t="s">
        <v>29</v>
      </c>
      <c r="B49" s="26" t="s">
        <v>31</v>
      </c>
      <c r="C49" s="27" t="s">
        <v>20</v>
      </c>
      <c r="D49" s="10" t="s">
        <v>18</v>
      </c>
      <c r="E49" s="15">
        <f>E50+E60+E61+E52</f>
        <v>411346.30000000005</v>
      </c>
      <c r="F49" s="15">
        <f>F50+F60+F61+F52</f>
        <v>416203.445</v>
      </c>
      <c r="G49" s="15">
        <f aca="true" t="shared" si="17" ref="G49:L49">G50+G60+G61+G58</f>
        <v>421409.41025</v>
      </c>
      <c r="H49" s="15">
        <f t="shared" si="17"/>
        <v>444426.7507625</v>
      </c>
      <c r="I49" s="15">
        <f t="shared" si="17"/>
        <v>445645.84330062504</v>
      </c>
      <c r="J49" s="15">
        <f t="shared" si="17"/>
        <v>467925.2754656563</v>
      </c>
      <c r="K49" s="15">
        <f t="shared" si="17"/>
        <v>491318.4542389391</v>
      </c>
      <c r="L49" s="15">
        <f t="shared" si="17"/>
        <v>515881.4119508861</v>
      </c>
    </row>
    <row r="50" spans="1:12" ht="30">
      <c r="A50" s="26"/>
      <c r="B50" s="26"/>
      <c r="C50" s="27"/>
      <c r="D50" s="10" t="s">
        <v>57</v>
      </c>
      <c r="E50" s="15">
        <v>67481.4</v>
      </c>
      <c r="F50" s="15">
        <v>76538</v>
      </c>
      <c r="G50" s="15">
        <v>80875.9</v>
      </c>
      <c r="H50" s="15">
        <v>75340.9</v>
      </c>
      <c r="I50" s="15">
        <v>71787.2</v>
      </c>
      <c r="J50" s="15">
        <v>75373.7</v>
      </c>
      <c r="K50" s="15">
        <v>79139.3</v>
      </c>
      <c r="L50" s="15">
        <v>83093.3</v>
      </c>
    </row>
    <row r="51" spans="1:12" s="5" customFormat="1" ht="15" hidden="1">
      <c r="A51" s="26"/>
      <c r="B51" s="26"/>
      <c r="C51" s="27"/>
      <c r="D51" s="10" t="s">
        <v>55</v>
      </c>
      <c r="E51" s="15">
        <v>72011.4</v>
      </c>
      <c r="F51" s="15">
        <v>76538</v>
      </c>
      <c r="G51" s="15">
        <v>62557.9</v>
      </c>
      <c r="H51" s="16">
        <v>62557.9</v>
      </c>
      <c r="I51" s="15">
        <v>65685.8</v>
      </c>
      <c r="J51" s="15">
        <v>68970.1</v>
      </c>
      <c r="K51" s="15">
        <v>72418.6</v>
      </c>
      <c r="L51" s="15">
        <v>76039.5</v>
      </c>
    </row>
    <row r="52" spans="1:12" ht="30">
      <c r="A52" s="26"/>
      <c r="B52" s="26"/>
      <c r="C52" s="27"/>
      <c r="D52" s="10" t="s">
        <v>65</v>
      </c>
      <c r="E52" s="15">
        <v>4530</v>
      </c>
      <c r="F52" s="15">
        <f>F53</f>
        <v>0</v>
      </c>
      <c r="G52" s="15">
        <v>468</v>
      </c>
      <c r="H52" s="15">
        <f>519+1180</f>
        <v>1699</v>
      </c>
      <c r="I52" s="15">
        <v>520</v>
      </c>
      <c r="J52" s="15">
        <v>546</v>
      </c>
      <c r="K52" s="15">
        <v>573.3</v>
      </c>
      <c r="L52" s="15">
        <v>602</v>
      </c>
    </row>
    <row r="53" spans="1:12" ht="15" hidden="1">
      <c r="A53" s="26"/>
      <c r="B53" s="26"/>
      <c r="C53" s="27"/>
      <c r="D53" s="10"/>
      <c r="E53" s="15">
        <f>SUM(E54:E56)</f>
        <v>4530</v>
      </c>
      <c r="F53" s="15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</row>
    <row r="54" spans="1:12" ht="15" hidden="1">
      <c r="A54" s="26"/>
      <c r="B54" s="26"/>
      <c r="C54" s="27"/>
      <c r="D54" s="10" t="s">
        <v>38</v>
      </c>
      <c r="E54" s="15">
        <v>803</v>
      </c>
      <c r="F54" s="15"/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</row>
    <row r="55" spans="1:12" ht="15" hidden="1">
      <c r="A55" s="26"/>
      <c r="B55" s="26"/>
      <c r="C55" s="27"/>
      <c r="D55" s="10" t="s">
        <v>39</v>
      </c>
      <c r="E55" s="15">
        <v>3727</v>
      </c>
      <c r="F55" s="15"/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1:12" ht="15" hidden="1">
      <c r="A56" s="26"/>
      <c r="B56" s="26"/>
      <c r="C56" s="27"/>
      <c r="D56" s="10" t="s">
        <v>53</v>
      </c>
      <c r="E56" s="15">
        <v>0</v>
      </c>
      <c r="F56" s="15"/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</row>
    <row r="57" spans="1:12" ht="30">
      <c r="A57" s="26"/>
      <c r="B57" s="26"/>
      <c r="C57" s="27"/>
      <c r="D57" s="10" t="s">
        <v>66</v>
      </c>
      <c r="E57" s="15"/>
      <c r="F57" s="15"/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</row>
    <row r="58" spans="1:12" ht="72" customHeight="1">
      <c r="A58" s="26"/>
      <c r="B58" s="26"/>
      <c r="C58" s="27"/>
      <c r="D58" s="10" t="s">
        <v>19</v>
      </c>
      <c r="E58" s="15"/>
      <c r="F58" s="15"/>
      <c r="G58" s="15">
        <v>1432.7</v>
      </c>
      <c r="H58" s="15">
        <f>9000+2000+2030</f>
        <v>13030</v>
      </c>
      <c r="I58" s="15">
        <v>0</v>
      </c>
      <c r="J58" s="15">
        <v>0</v>
      </c>
      <c r="K58" s="15">
        <v>0</v>
      </c>
      <c r="L58" s="15">
        <v>0</v>
      </c>
    </row>
    <row r="59" spans="1:12" ht="75">
      <c r="A59" s="26"/>
      <c r="B59" s="26"/>
      <c r="C59" s="27"/>
      <c r="D59" s="10" t="s">
        <v>15</v>
      </c>
      <c r="E59" s="15"/>
      <c r="F59" s="15"/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</row>
    <row r="60" spans="1:12" ht="43.5" customHeight="1">
      <c r="A60" s="26"/>
      <c r="B60" s="26"/>
      <c r="C60" s="27"/>
      <c r="D60" s="10" t="s">
        <v>16</v>
      </c>
      <c r="E60" s="15">
        <v>332724</v>
      </c>
      <c r="F60" s="15">
        <v>332724</v>
      </c>
      <c r="G60" s="15">
        <v>332724</v>
      </c>
      <c r="H60" s="16">
        <f>G60*1.05</f>
        <v>349360.2</v>
      </c>
      <c r="I60" s="16">
        <f>H60*1.05</f>
        <v>366828.21</v>
      </c>
      <c r="J60" s="16">
        <f>I60*1.05</f>
        <v>385169.6205</v>
      </c>
      <c r="K60" s="16">
        <f>J60*1.05</f>
        <v>404428.10152500006</v>
      </c>
      <c r="L60" s="16">
        <f>K60*1.05</f>
        <v>424649.5066012501</v>
      </c>
    </row>
    <row r="61" spans="1:12" ht="15">
      <c r="A61" s="26"/>
      <c r="B61" s="26"/>
      <c r="C61" s="27"/>
      <c r="D61" s="10" t="s">
        <v>17</v>
      </c>
      <c r="E61" s="15">
        <f>E62</f>
        <v>6610.9</v>
      </c>
      <c r="F61" s="15">
        <f aca="true" t="shared" si="18" ref="F61:L61">F62</f>
        <v>6941.445000000001</v>
      </c>
      <c r="G61" s="15">
        <f t="shared" si="18"/>
        <v>6376.81025</v>
      </c>
      <c r="H61" s="15">
        <f t="shared" si="18"/>
        <v>6695.650762500001</v>
      </c>
      <c r="I61" s="15">
        <f t="shared" si="18"/>
        <v>7030.433300625001</v>
      </c>
      <c r="J61" s="15">
        <f t="shared" si="18"/>
        <v>7381.954965656251</v>
      </c>
      <c r="K61" s="15">
        <f t="shared" si="18"/>
        <v>7751.052713939064</v>
      </c>
      <c r="L61" s="15">
        <f t="shared" si="18"/>
        <v>8138.605349636017</v>
      </c>
    </row>
    <row r="62" spans="1:12" ht="15" hidden="1">
      <c r="A62" s="12"/>
      <c r="B62" s="12"/>
      <c r="C62" s="10"/>
      <c r="D62" s="10"/>
      <c r="E62" s="15">
        <f>SUM(E63:E64)</f>
        <v>6610.9</v>
      </c>
      <c r="F62" s="15">
        <f aca="true" t="shared" si="19" ref="F62:L62">SUM(F63:F64)</f>
        <v>6941.445000000001</v>
      </c>
      <c r="G62" s="15">
        <f t="shared" si="19"/>
        <v>6376.81025</v>
      </c>
      <c r="H62" s="15">
        <f t="shared" si="19"/>
        <v>6695.650762500001</v>
      </c>
      <c r="I62" s="15">
        <f t="shared" si="19"/>
        <v>7030.433300625001</v>
      </c>
      <c r="J62" s="15">
        <f t="shared" si="19"/>
        <v>7381.954965656251</v>
      </c>
      <c r="K62" s="15">
        <f t="shared" si="19"/>
        <v>7751.052713939064</v>
      </c>
      <c r="L62" s="15">
        <f t="shared" si="19"/>
        <v>8138.605349636017</v>
      </c>
    </row>
    <row r="63" spans="1:12" ht="15" hidden="1">
      <c r="A63" s="12"/>
      <c r="B63" s="12"/>
      <c r="C63" s="10"/>
      <c r="D63" s="10" t="s">
        <v>41</v>
      </c>
      <c r="E63" s="15">
        <v>2610.8</v>
      </c>
      <c r="F63" s="15">
        <f>E63*1.05</f>
        <v>2741.34</v>
      </c>
      <c r="G63" s="15">
        <v>1966.7</v>
      </c>
      <c r="H63" s="15">
        <f aca="true" t="shared" si="20" ref="H63:K64">G63*1.05</f>
        <v>2065.0350000000003</v>
      </c>
      <c r="I63" s="15">
        <f t="shared" si="20"/>
        <v>2168.28675</v>
      </c>
      <c r="J63" s="15">
        <f t="shared" si="20"/>
        <v>2276.7010875000005</v>
      </c>
      <c r="K63" s="15">
        <f t="shared" si="20"/>
        <v>2390.536141875001</v>
      </c>
      <c r="L63" s="15">
        <f>K63*1.05</f>
        <v>2510.062948968751</v>
      </c>
    </row>
    <row r="64" spans="1:12" ht="15" hidden="1">
      <c r="A64" s="12"/>
      <c r="B64" s="12"/>
      <c r="C64" s="10"/>
      <c r="D64" s="10" t="s">
        <v>43</v>
      </c>
      <c r="E64" s="15">
        <v>4000.1</v>
      </c>
      <c r="F64" s="15">
        <f>E64*1.05</f>
        <v>4200.1050000000005</v>
      </c>
      <c r="G64" s="15">
        <f>F64*1.05</f>
        <v>4410.110250000001</v>
      </c>
      <c r="H64" s="15">
        <f t="shared" si="20"/>
        <v>4630.6157625000005</v>
      </c>
      <c r="I64" s="15">
        <f t="shared" si="20"/>
        <v>4862.146550625001</v>
      </c>
      <c r="J64" s="15">
        <f t="shared" si="20"/>
        <v>5105.253878156251</v>
      </c>
      <c r="K64" s="15">
        <f t="shared" si="20"/>
        <v>5360.516572064063</v>
      </c>
      <c r="L64" s="15">
        <f>K64*1.05</f>
        <v>5628.5424006672665</v>
      </c>
    </row>
    <row r="65" spans="1:12" ht="15">
      <c r="A65" s="26" t="s">
        <v>29</v>
      </c>
      <c r="B65" s="26" t="s">
        <v>32</v>
      </c>
      <c r="C65" s="27" t="s">
        <v>21</v>
      </c>
      <c r="D65" s="10" t="s">
        <v>13</v>
      </c>
      <c r="E65" s="15">
        <f>E66+E71+E75+E76</f>
        <v>228503.09999999998</v>
      </c>
      <c r="F65" s="15">
        <f aca="true" t="shared" si="21" ref="F65:L65">F66+F71+F75+F76</f>
        <v>209270.135</v>
      </c>
      <c r="G65" s="15">
        <f t="shared" si="21"/>
        <v>210340.124</v>
      </c>
      <c r="H65" s="15">
        <f t="shared" si="21"/>
        <v>202730.08520000003</v>
      </c>
      <c r="I65" s="15">
        <f t="shared" si="21"/>
        <v>218434.52446</v>
      </c>
      <c r="J65" s="15">
        <f t="shared" si="21"/>
        <v>229356.350683</v>
      </c>
      <c r="K65" s="15">
        <f t="shared" si="21"/>
        <v>240824.14821715</v>
      </c>
      <c r="L65" s="15">
        <f t="shared" si="21"/>
        <v>252865.41062800755</v>
      </c>
    </row>
    <row r="66" spans="1:12" ht="30">
      <c r="A66" s="26"/>
      <c r="B66" s="26"/>
      <c r="C66" s="27"/>
      <c r="D66" s="10" t="s">
        <v>57</v>
      </c>
      <c r="E66" s="15">
        <v>126792.4</v>
      </c>
      <c r="F66" s="15">
        <v>105545.3</v>
      </c>
      <c r="G66" s="15">
        <v>102268.9</v>
      </c>
      <c r="H66" s="15">
        <v>89255.3</v>
      </c>
      <c r="I66" s="15">
        <v>99286</v>
      </c>
      <c r="J66" s="15">
        <v>104250.4</v>
      </c>
      <c r="K66" s="15">
        <v>109462.9</v>
      </c>
      <c r="L66" s="15">
        <v>114936.1</v>
      </c>
    </row>
    <row r="67" spans="1:12" ht="15" hidden="1">
      <c r="A67" s="26"/>
      <c r="B67" s="26"/>
      <c r="C67" s="27"/>
      <c r="D67" s="10" t="s">
        <v>56</v>
      </c>
      <c r="E67" s="15">
        <v>126686.1</v>
      </c>
      <c r="F67" s="15">
        <v>105545.3</v>
      </c>
      <c r="G67" s="15">
        <v>83939.6</v>
      </c>
      <c r="H67" s="16">
        <v>83939.6</v>
      </c>
      <c r="I67" s="15">
        <v>88136.6</v>
      </c>
      <c r="J67" s="15">
        <v>92543.4</v>
      </c>
      <c r="K67" s="15">
        <v>97170.6</v>
      </c>
      <c r="L67" s="15">
        <v>102029.1</v>
      </c>
    </row>
    <row r="68" spans="1:12" ht="30">
      <c r="A68" s="26"/>
      <c r="B68" s="26"/>
      <c r="C68" s="27"/>
      <c r="D68" s="10" t="s">
        <v>65</v>
      </c>
      <c r="E68" s="15">
        <v>0</v>
      </c>
      <c r="F68" s="15">
        <f aca="true" t="shared" si="22" ref="F68:L68">F69</f>
        <v>0</v>
      </c>
      <c r="G68" s="15">
        <f t="shared" si="22"/>
        <v>0</v>
      </c>
      <c r="H68" s="15">
        <f t="shared" si="22"/>
        <v>0</v>
      </c>
      <c r="I68" s="15">
        <f t="shared" si="22"/>
        <v>0</v>
      </c>
      <c r="J68" s="15">
        <f t="shared" si="22"/>
        <v>0</v>
      </c>
      <c r="K68" s="15">
        <f t="shared" si="22"/>
        <v>0</v>
      </c>
      <c r="L68" s="15">
        <f t="shared" si="22"/>
        <v>0</v>
      </c>
    </row>
    <row r="69" spans="1:12" ht="15" hidden="1">
      <c r="A69" s="26"/>
      <c r="B69" s="26"/>
      <c r="C69" s="27"/>
      <c r="D69" s="10" t="s">
        <v>53</v>
      </c>
      <c r="E69" s="15">
        <v>1262.5</v>
      </c>
      <c r="F69" s="15"/>
      <c r="G69" s="15"/>
      <c r="H69" s="16"/>
      <c r="I69" s="15"/>
      <c r="J69" s="15"/>
      <c r="K69" s="15"/>
      <c r="L69" s="15"/>
    </row>
    <row r="70" spans="1:12" ht="30">
      <c r="A70" s="26"/>
      <c r="B70" s="26"/>
      <c r="C70" s="27"/>
      <c r="D70" s="10" t="s">
        <v>66</v>
      </c>
      <c r="E70" s="15"/>
      <c r="F70" s="15"/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</row>
    <row r="71" spans="1:12" ht="60">
      <c r="A71" s="26"/>
      <c r="B71" s="26"/>
      <c r="C71" s="27"/>
      <c r="D71" s="10" t="s">
        <v>19</v>
      </c>
      <c r="E71" s="15">
        <f>E72</f>
        <v>400</v>
      </c>
      <c r="F71" s="15">
        <f aca="true" t="shared" si="23" ref="F71:L71">F73</f>
        <v>0</v>
      </c>
      <c r="G71" s="15">
        <f t="shared" si="23"/>
        <v>0</v>
      </c>
      <c r="H71" s="15">
        <f t="shared" si="23"/>
        <v>0</v>
      </c>
      <c r="I71" s="15">
        <f t="shared" si="23"/>
        <v>0</v>
      </c>
      <c r="J71" s="15">
        <f t="shared" si="23"/>
        <v>0</v>
      </c>
      <c r="K71" s="15">
        <f t="shared" si="23"/>
        <v>0</v>
      </c>
      <c r="L71" s="15">
        <f t="shared" si="23"/>
        <v>0</v>
      </c>
    </row>
    <row r="72" spans="1:12" ht="15" hidden="1">
      <c r="A72" s="26"/>
      <c r="B72" s="26"/>
      <c r="C72" s="27"/>
      <c r="D72" s="10"/>
      <c r="E72" s="15">
        <f>SUM(E73:E73)</f>
        <v>400</v>
      </c>
      <c r="F72" s="15"/>
      <c r="G72" s="15"/>
      <c r="H72" s="15"/>
      <c r="I72" s="15"/>
      <c r="J72" s="15"/>
      <c r="K72" s="15"/>
      <c r="L72" s="15"/>
    </row>
    <row r="73" spans="1:12" ht="15" hidden="1">
      <c r="A73" s="26"/>
      <c r="B73" s="26"/>
      <c r="C73" s="27"/>
      <c r="D73" s="10" t="s">
        <v>48</v>
      </c>
      <c r="E73" s="15">
        <v>400</v>
      </c>
      <c r="F73" s="15"/>
      <c r="G73" s="15"/>
      <c r="H73" s="16"/>
      <c r="I73" s="15"/>
      <c r="J73" s="15"/>
      <c r="K73" s="15"/>
      <c r="L73" s="15"/>
    </row>
    <row r="74" spans="1:12" ht="75">
      <c r="A74" s="26"/>
      <c r="B74" s="26"/>
      <c r="C74" s="27"/>
      <c r="D74" s="10" t="s">
        <v>15</v>
      </c>
      <c r="E74" s="15"/>
      <c r="F74" s="15"/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</row>
    <row r="75" spans="1:12" ht="48" customHeight="1">
      <c r="A75" s="26"/>
      <c r="B75" s="26"/>
      <c r="C75" s="27"/>
      <c r="D75" s="10" t="s">
        <v>16</v>
      </c>
      <c r="E75" s="15">
        <v>53028</v>
      </c>
      <c r="F75" s="15">
        <v>53028</v>
      </c>
      <c r="G75" s="15">
        <v>53028</v>
      </c>
      <c r="H75" s="16">
        <f>G75*1.05</f>
        <v>55679.4</v>
      </c>
      <c r="I75" s="16">
        <f>H75*1.05</f>
        <v>58463.37</v>
      </c>
      <c r="J75" s="16">
        <f>I75*1.05</f>
        <v>61386.5385</v>
      </c>
      <c r="K75" s="16">
        <f>J75*1.05</f>
        <v>64455.865425</v>
      </c>
      <c r="L75" s="16">
        <f>K75*1.05</f>
        <v>67678.65869625</v>
      </c>
    </row>
    <row r="76" spans="1:12" ht="15">
      <c r="A76" s="26"/>
      <c r="B76" s="26"/>
      <c r="C76" s="27"/>
      <c r="D76" s="10" t="s">
        <v>17</v>
      </c>
      <c r="E76" s="15">
        <f>E77</f>
        <v>48282.7</v>
      </c>
      <c r="F76" s="15">
        <f aca="true" t="shared" si="24" ref="F76:L76">F77</f>
        <v>50696.83500000001</v>
      </c>
      <c r="G76" s="15">
        <f t="shared" si="24"/>
        <v>55043.224</v>
      </c>
      <c r="H76" s="15">
        <f t="shared" si="24"/>
        <v>57795.385200000004</v>
      </c>
      <c r="I76" s="15">
        <f t="shared" si="24"/>
        <v>60685.154460000005</v>
      </c>
      <c r="J76" s="15">
        <f t="shared" si="24"/>
        <v>63719.41218300001</v>
      </c>
      <c r="K76" s="15">
        <f t="shared" si="24"/>
        <v>66905.38279215002</v>
      </c>
      <c r="L76" s="15">
        <f t="shared" si="24"/>
        <v>70250.65193175753</v>
      </c>
    </row>
    <row r="77" spans="1:12" ht="15" hidden="1">
      <c r="A77" s="12"/>
      <c r="B77" s="12"/>
      <c r="C77" s="10"/>
      <c r="D77" s="10"/>
      <c r="E77" s="15">
        <f aca="true" t="shared" si="25" ref="E77:L77">SUM(E78:E79)</f>
        <v>48282.7</v>
      </c>
      <c r="F77" s="15">
        <f t="shared" si="25"/>
        <v>50696.83500000001</v>
      </c>
      <c r="G77" s="15">
        <f t="shared" si="25"/>
        <v>55043.224</v>
      </c>
      <c r="H77" s="15">
        <f t="shared" si="25"/>
        <v>57795.385200000004</v>
      </c>
      <c r="I77" s="15">
        <f t="shared" si="25"/>
        <v>60685.154460000005</v>
      </c>
      <c r="J77" s="15">
        <f t="shared" si="25"/>
        <v>63719.41218300001</v>
      </c>
      <c r="K77" s="15">
        <f t="shared" si="25"/>
        <v>66905.38279215002</v>
      </c>
      <c r="L77" s="15">
        <f t="shared" si="25"/>
        <v>70250.65193175753</v>
      </c>
    </row>
    <row r="78" spans="1:12" ht="15" hidden="1">
      <c r="A78" s="12"/>
      <c r="B78" s="12"/>
      <c r="C78" s="10"/>
      <c r="D78" s="10" t="s">
        <v>41</v>
      </c>
      <c r="E78" s="15">
        <v>36057.1</v>
      </c>
      <c r="F78" s="15">
        <f>E78*1.05</f>
        <v>37859.955</v>
      </c>
      <c r="G78" s="15">
        <v>41564.5</v>
      </c>
      <c r="H78" s="15">
        <f aca="true" t="shared" si="26" ref="H78:K79">G78*1.05</f>
        <v>43642.725</v>
      </c>
      <c r="I78" s="15">
        <f t="shared" si="26"/>
        <v>45824.86125</v>
      </c>
      <c r="J78" s="15">
        <f t="shared" si="26"/>
        <v>48116.10431250001</v>
      </c>
      <c r="K78" s="15">
        <f t="shared" si="26"/>
        <v>50521.90952812501</v>
      </c>
      <c r="L78" s="15">
        <f>K78*1.05</f>
        <v>53048.00500453127</v>
      </c>
    </row>
    <row r="79" spans="1:12" ht="15" hidden="1">
      <c r="A79" s="12"/>
      <c r="B79" s="12"/>
      <c r="C79" s="10"/>
      <c r="D79" s="10" t="s">
        <v>43</v>
      </c>
      <c r="E79" s="15">
        <v>12225.6</v>
      </c>
      <c r="F79" s="15">
        <f>E79*1.05</f>
        <v>12836.880000000001</v>
      </c>
      <c r="G79" s="15">
        <f>F79*1.05</f>
        <v>13478.724000000002</v>
      </c>
      <c r="H79" s="15">
        <f t="shared" si="26"/>
        <v>14152.660200000002</v>
      </c>
      <c r="I79" s="15">
        <f t="shared" si="26"/>
        <v>14860.293210000003</v>
      </c>
      <c r="J79" s="15">
        <f t="shared" si="26"/>
        <v>15603.307870500004</v>
      </c>
      <c r="K79" s="15">
        <f t="shared" si="26"/>
        <v>16383.473264025006</v>
      </c>
      <c r="L79" s="15">
        <f>K79*1.05</f>
        <v>17202.64692722626</v>
      </c>
    </row>
    <row r="80" spans="1:12" ht="15">
      <c r="A80" s="26" t="s">
        <v>29</v>
      </c>
      <c r="B80" s="26" t="s">
        <v>33</v>
      </c>
      <c r="C80" s="27" t="s">
        <v>22</v>
      </c>
      <c r="D80" s="10" t="s">
        <v>13</v>
      </c>
      <c r="E80" s="15">
        <f>E81</f>
        <v>15579</v>
      </c>
      <c r="F80" s="15">
        <f aca="true" t="shared" si="27" ref="F80:L80">F81</f>
        <v>17502.8</v>
      </c>
      <c r="G80" s="15">
        <f t="shared" si="27"/>
        <v>18787</v>
      </c>
      <c r="H80" s="15">
        <f t="shared" si="27"/>
        <v>14672.2</v>
      </c>
      <c r="I80" s="15">
        <f t="shared" si="27"/>
        <v>18411.9</v>
      </c>
      <c r="J80" s="15">
        <f t="shared" si="27"/>
        <v>19332.5</v>
      </c>
      <c r="K80" s="15">
        <f t="shared" si="27"/>
        <v>20299.1</v>
      </c>
      <c r="L80" s="15">
        <f t="shared" si="27"/>
        <v>21314.1</v>
      </c>
    </row>
    <row r="81" spans="1:12" ht="30">
      <c r="A81" s="26"/>
      <c r="B81" s="26"/>
      <c r="C81" s="27"/>
      <c r="D81" s="10" t="s">
        <v>57</v>
      </c>
      <c r="E81" s="15">
        <v>15579</v>
      </c>
      <c r="F81" s="15">
        <v>17502.8</v>
      </c>
      <c r="G81" s="15">
        <v>18787</v>
      </c>
      <c r="H81" s="16">
        <v>14672.2</v>
      </c>
      <c r="I81" s="15">
        <v>18411.9</v>
      </c>
      <c r="J81" s="15">
        <v>19332.5</v>
      </c>
      <c r="K81" s="15">
        <v>20299.1</v>
      </c>
      <c r="L81" s="15">
        <v>21314.1</v>
      </c>
    </row>
    <row r="82" spans="1:12" ht="30">
      <c r="A82" s="26"/>
      <c r="B82" s="26"/>
      <c r="C82" s="27"/>
      <c r="D82" s="10" t="s">
        <v>65</v>
      </c>
      <c r="E82" s="15"/>
      <c r="F82" s="15"/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</row>
    <row r="83" spans="1:12" ht="30">
      <c r="A83" s="26"/>
      <c r="B83" s="26"/>
      <c r="C83" s="27"/>
      <c r="D83" s="10" t="s">
        <v>66</v>
      </c>
      <c r="E83" s="15"/>
      <c r="F83" s="15"/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</row>
    <row r="84" spans="1:12" ht="60">
      <c r="A84" s="26"/>
      <c r="B84" s="26"/>
      <c r="C84" s="27"/>
      <c r="D84" s="10" t="s">
        <v>19</v>
      </c>
      <c r="E84" s="15"/>
      <c r="F84" s="15"/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</row>
    <row r="85" spans="1:12" ht="75">
      <c r="A85" s="26"/>
      <c r="B85" s="26"/>
      <c r="C85" s="27"/>
      <c r="D85" s="10" t="s">
        <v>15</v>
      </c>
      <c r="E85" s="15"/>
      <c r="F85" s="15"/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</row>
    <row r="86" spans="1:12" ht="45.75" customHeight="1">
      <c r="A86" s="26"/>
      <c r="B86" s="26"/>
      <c r="C86" s="27"/>
      <c r="D86" s="10" t="s">
        <v>16</v>
      </c>
      <c r="E86" s="15"/>
      <c r="F86" s="15"/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</row>
    <row r="87" spans="1:12" ht="15">
      <c r="A87" s="26"/>
      <c r="B87" s="26"/>
      <c r="C87" s="27"/>
      <c r="D87" s="10" t="s">
        <v>17</v>
      </c>
      <c r="E87" s="15"/>
      <c r="F87" s="15"/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</row>
    <row r="88" spans="1:12" ht="15">
      <c r="A88" s="26" t="s">
        <v>29</v>
      </c>
      <c r="B88" s="26" t="s">
        <v>34</v>
      </c>
      <c r="C88" s="27" t="s">
        <v>67</v>
      </c>
      <c r="D88" s="10" t="s">
        <v>13</v>
      </c>
      <c r="E88" s="15">
        <f>E89+E92+E98</f>
        <v>44051.9</v>
      </c>
      <c r="F88" s="15">
        <f aca="true" t="shared" si="28" ref="F88:L88">F89+F92+F98</f>
        <v>4379.1</v>
      </c>
      <c r="G88" s="15">
        <f t="shared" si="28"/>
        <v>5321.4</v>
      </c>
      <c r="H88" s="15">
        <f t="shared" si="28"/>
        <v>3621.8</v>
      </c>
      <c r="I88" s="15">
        <f t="shared" si="28"/>
        <v>4080.4</v>
      </c>
      <c r="J88" s="15">
        <f t="shared" si="28"/>
        <v>4284.4</v>
      </c>
      <c r="K88" s="15">
        <f t="shared" si="28"/>
        <v>4498.6</v>
      </c>
      <c r="L88" s="15">
        <f t="shared" si="28"/>
        <v>4723.5</v>
      </c>
    </row>
    <row r="89" spans="1:12" ht="30">
      <c r="A89" s="26"/>
      <c r="B89" s="26"/>
      <c r="C89" s="27"/>
      <c r="D89" s="10" t="s">
        <v>58</v>
      </c>
      <c r="E89" s="15">
        <v>9220.5</v>
      </c>
      <c r="F89" s="15">
        <v>4198.1</v>
      </c>
      <c r="G89" s="15">
        <v>4516.4</v>
      </c>
      <c r="H89" s="15">
        <v>3621.8</v>
      </c>
      <c r="I89" s="15">
        <v>4080.4</v>
      </c>
      <c r="J89" s="15">
        <v>4284.4</v>
      </c>
      <c r="K89" s="15">
        <v>4498.6</v>
      </c>
      <c r="L89" s="15">
        <v>4723.5</v>
      </c>
    </row>
    <row r="90" spans="1:12" ht="30">
      <c r="A90" s="26"/>
      <c r="B90" s="26"/>
      <c r="C90" s="27"/>
      <c r="D90" s="10" t="s">
        <v>65</v>
      </c>
      <c r="E90" s="15"/>
      <c r="F90" s="15"/>
      <c r="G90" s="15">
        <v>0</v>
      </c>
      <c r="H90" s="16">
        <v>0</v>
      </c>
      <c r="I90" s="15">
        <v>0</v>
      </c>
      <c r="J90" s="15">
        <v>0</v>
      </c>
      <c r="K90" s="15">
        <v>0</v>
      </c>
      <c r="L90" s="15">
        <v>0</v>
      </c>
    </row>
    <row r="91" spans="1:12" ht="30">
      <c r="A91" s="26"/>
      <c r="B91" s="26"/>
      <c r="C91" s="27"/>
      <c r="D91" s="10" t="s">
        <v>66</v>
      </c>
      <c r="E91" s="15">
        <v>1233.9</v>
      </c>
      <c r="F91" s="15">
        <v>737.6</v>
      </c>
      <c r="G91" s="15">
        <v>645.2</v>
      </c>
      <c r="H91" s="16">
        <v>646.4</v>
      </c>
      <c r="I91" s="15">
        <v>756.6</v>
      </c>
      <c r="J91" s="15">
        <v>794.4</v>
      </c>
      <c r="K91" s="15">
        <v>834.1</v>
      </c>
      <c r="L91" s="15">
        <v>875.8</v>
      </c>
    </row>
    <row r="92" spans="1:12" ht="60">
      <c r="A92" s="26"/>
      <c r="B92" s="26"/>
      <c r="C92" s="27"/>
      <c r="D92" s="10" t="s">
        <v>19</v>
      </c>
      <c r="E92" s="15">
        <f>E93</f>
        <v>301</v>
      </c>
      <c r="F92" s="15">
        <f aca="true" t="shared" si="29" ref="F92:L92">F93</f>
        <v>0</v>
      </c>
      <c r="G92" s="15">
        <f t="shared" si="29"/>
        <v>0</v>
      </c>
      <c r="H92" s="15">
        <f t="shared" si="29"/>
        <v>0</v>
      </c>
      <c r="I92" s="15">
        <f t="shared" si="29"/>
        <v>0</v>
      </c>
      <c r="J92" s="15">
        <f t="shared" si="29"/>
        <v>0</v>
      </c>
      <c r="K92" s="15">
        <f t="shared" si="29"/>
        <v>0</v>
      </c>
      <c r="L92" s="15">
        <f t="shared" si="29"/>
        <v>0</v>
      </c>
    </row>
    <row r="93" spans="1:12" ht="15" hidden="1">
      <c r="A93" s="26"/>
      <c r="B93" s="26"/>
      <c r="C93" s="27"/>
      <c r="D93" s="10"/>
      <c r="E93" s="15">
        <f aca="true" t="shared" si="30" ref="E93:L93">SUM(E94:E95)</f>
        <v>301</v>
      </c>
      <c r="F93" s="15">
        <f t="shared" si="30"/>
        <v>0</v>
      </c>
      <c r="G93" s="15">
        <f t="shared" si="30"/>
        <v>0</v>
      </c>
      <c r="H93" s="15">
        <f t="shared" si="30"/>
        <v>0</v>
      </c>
      <c r="I93" s="15">
        <f t="shared" si="30"/>
        <v>0</v>
      </c>
      <c r="J93" s="15">
        <f t="shared" si="30"/>
        <v>0</v>
      </c>
      <c r="K93" s="15">
        <f t="shared" si="30"/>
        <v>0</v>
      </c>
      <c r="L93" s="15">
        <f t="shared" si="30"/>
        <v>0</v>
      </c>
    </row>
    <row r="94" spans="1:12" ht="15" hidden="1">
      <c r="A94" s="26"/>
      <c r="B94" s="26"/>
      <c r="C94" s="27"/>
      <c r="D94" s="10" t="s">
        <v>51</v>
      </c>
      <c r="E94" s="15">
        <v>199</v>
      </c>
      <c r="F94" s="15"/>
      <c r="G94" s="15"/>
      <c r="H94" s="16"/>
      <c r="I94" s="15"/>
      <c r="J94" s="15"/>
      <c r="K94" s="15"/>
      <c r="L94" s="15"/>
    </row>
    <row r="95" spans="1:12" ht="30" hidden="1">
      <c r="A95" s="26"/>
      <c r="B95" s="26"/>
      <c r="C95" s="27"/>
      <c r="D95" s="10" t="s">
        <v>52</v>
      </c>
      <c r="E95" s="15">
        <v>102</v>
      </c>
      <c r="F95" s="15"/>
      <c r="G95" s="15"/>
      <c r="H95" s="16"/>
      <c r="I95" s="15"/>
      <c r="J95" s="15"/>
      <c r="K95" s="15"/>
      <c r="L95" s="15"/>
    </row>
    <row r="96" spans="1:12" ht="75">
      <c r="A96" s="26"/>
      <c r="B96" s="26"/>
      <c r="C96" s="27"/>
      <c r="D96" s="10" t="s">
        <v>15</v>
      </c>
      <c r="E96" s="15"/>
      <c r="F96" s="15"/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</row>
    <row r="97" spans="1:12" ht="44.25" customHeight="1">
      <c r="A97" s="26"/>
      <c r="B97" s="26"/>
      <c r="C97" s="27"/>
      <c r="D97" s="10" t="s">
        <v>16</v>
      </c>
      <c r="E97" s="15"/>
      <c r="F97" s="15"/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</row>
    <row r="98" spans="1:12" ht="15">
      <c r="A98" s="26"/>
      <c r="B98" s="26"/>
      <c r="C98" s="27"/>
      <c r="D98" s="10" t="s">
        <v>17</v>
      </c>
      <c r="E98" s="15">
        <f>E99</f>
        <v>34530.4</v>
      </c>
      <c r="F98" s="15">
        <f aca="true" t="shared" si="31" ref="F98:L98">F99</f>
        <v>181</v>
      </c>
      <c r="G98" s="15">
        <f t="shared" si="31"/>
        <v>805</v>
      </c>
      <c r="H98" s="15">
        <f t="shared" si="31"/>
        <v>0</v>
      </c>
      <c r="I98" s="15">
        <f t="shared" si="31"/>
        <v>0</v>
      </c>
      <c r="J98" s="15">
        <f t="shared" si="31"/>
        <v>0</v>
      </c>
      <c r="K98" s="15">
        <f t="shared" si="31"/>
        <v>0</v>
      </c>
      <c r="L98" s="15">
        <f t="shared" si="31"/>
        <v>0</v>
      </c>
    </row>
    <row r="99" spans="1:12" ht="15" hidden="1">
      <c r="A99" s="12"/>
      <c r="B99" s="12"/>
      <c r="C99" s="10"/>
      <c r="D99" s="10"/>
      <c r="E99" s="15">
        <f>SUM(E100:E101)</f>
        <v>34530.4</v>
      </c>
      <c r="F99" s="15">
        <f aca="true" t="shared" si="32" ref="F99:L99">SUM(F100:F101)</f>
        <v>181</v>
      </c>
      <c r="G99" s="15">
        <f t="shared" si="32"/>
        <v>805</v>
      </c>
      <c r="H99" s="15">
        <f t="shared" si="32"/>
        <v>0</v>
      </c>
      <c r="I99" s="15">
        <f t="shared" si="32"/>
        <v>0</v>
      </c>
      <c r="J99" s="15">
        <f t="shared" si="32"/>
        <v>0</v>
      </c>
      <c r="K99" s="15">
        <f t="shared" si="32"/>
        <v>0</v>
      </c>
      <c r="L99" s="15">
        <f t="shared" si="32"/>
        <v>0</v>
      </c>
    </row>
    <row r="100" spans="1:12" ht="15" hidden="1">
      <c r="A100" s="12"/>
      <c r="B100" s="12"/>
      <c r="C100" s="10"/>
      <c r="D100" s="10" t="s">
        <v>42</v>
      </c>
      <c r="E100" s="15">
        <v>34729.4</v>
      </c>
      <c r="F100" s="15">
        <v>181</v>
      </c>
      <c r="G100" s="15">
        <v>805</v>
      </c>
      <c r="H100" s="15"/>
      <c r="I100" s="15">
        <f>H100*1.05</f>
        <v>0</v>
      </c>
      <c r="J100" s="15">
        <f>I100*1.05</f>
        <v>0</v>
      </c>
      <c r="K100" s="15">
        <f>J100*1.05</f>
        <v>0</v>
      </c>
      <c r="L100" s="15">
        <f>K100*1.047</f>
        <v>0</v>
      </c>
    </row>
    <row r="101" spans="1:12" ht="15" hidden="1">
      <c r="A101" s="12"/>
      <c r="B101" s="12"/>
      <c r="C101" s="10"/>
      <c r="D101" s="10" t="s">
        <v>51</v>
      </c>
      <c r="E101" s="15">
        <v>-199</v>
      </c>
      <c r="F101" s="15"/>
      <c r="G101" s="15"/>
      <c r="H101" s="16"/>
      <c r="I101" s="15"/>
      <c r="J101" s="15"/>
      <c r="K101" s="15"/>
      <c r="L101" s="15"/>
    </row>
    <row r="102" spans="1:12" ht="15">
      <c r="A102" s="26" t="s">
        <v>29</v>
      </c>
      <c r="B102" s="26" t="s">
        <v>35</v>
      </c>
      <c r="C102" s="27" t="s">
        <v>23</v>
      </c>
      <c r="D102" s="10" t="s">
        <v>13</v>
      </c>
      <c r="E102" s="15">
        <f>E103+E111+E105</f>
        <v>173253</v>
      </c>
      <c r="F102" s="15">
        <f aca="true" t="shared" si="33" ref="F102:L102">F103+F111+F105</f>
        <v>111002.5</v>
      </c>
      <c r="G102" s="15">
        <f>G103+G111+G105+G108</f>
        <v>113064.9</v>
      </c>
      <c r="H102" s="15">
        <f t="shared" si="33"/>
        <v>240937.835</v>
      </c>
      <c r="I102" s="15">
        <f t="shared" si="33"/>
        <v>50615.80175</v>
      </c>
      <c r="J102" s="15">
        <f t="shared" si="33"/>
        <v>53146.61183750001</v>
      </c>
      <c r="K102" s="15">
        <f t="shared" si="33"/>
        <v>55803.947429375</v>
      </c>
      <c r="L102" s="15">
        <f t="shared" si="33"/>
        <v>58594.26480084375</v>
      </c>
    </row>
    <row r="103" spans="1:12" ht="30">
      <c r="A103" s="26"/>
      <c r="B103" s="26"/>
      <c r="C103" s="27"/>
      <c r="D103" s="10" t="s">
        <v>57</v>
      </c>
      <c r="E103" s="15">
        <v>161137.9</v>
      </c>
      <c r="F103" s="15">
        <v>104410.5</v>
      </c>
      <c r="G103" s="15">
        <v>101772.2</v>
      </c>
      <c r="H103" s="16">
        <v>229080.5</v>
      </c>
      <c r="I103" s="15">
        <v>38165.6</v>
      </c>
      <c r="J103" s="15">
        <v>40073.9</v>
      </c>
      <c r="K103" s="15">
        <v>42077.6</v>
      </c>
      <c r="L103" s="15">
        <v>44181.6</v>
      </c>
    </row>
    <row r="104" spans="1:12" ht="15" hidden="1">
      <c r="A104" s="26"/>
      <c r="B104" s="26"/>
      <c r="C104" s="27"/>
      <c r="D104" s="10" t="s">
        <v>55</v>
      </c>
      <c r="E104" s="15">
        <v>272936.7</v>
      </c>
      <c r="F104" s="15">
        <v>279864.8</v>
      </c>
      <c r="G104" s="15">
        <v>281168.7</v>
      </c>
      <c r="H104" s="16">
        <v>281168.7</v>
      </c>
      <c r="I104" s="15">
        <v>295227.2</v>
      </c>
      <c r="J104" s="15">
        <v>309988.5</v>
      </c>
      <c r="K104" s="15">
        <v>325487.9</v>
      </c>
      <c r="L104" s="15">
        <v>341762.3</v>
      </c>
    </row>
    <row r="105" spans="1:12" ht="30">
      <c r="A105" s="26"/>
      <c r="B105" s="26"/>
      <c r="C105" s="27"/>
      <c r="D105" s="10" t="s">
        <v>65</v>
      </c>
      <c r="E105" s="15">
        <v>5715.1</v>
      </c>
      <c r="F105" s="15"/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</row>
    <row r="106" spans="1:12" ht="30" hidden="1">
      <c r="A106" s="26"/>
      <c r="B106" s="26"/>
      <c r="C106" s="27"/>
      <c r="D106" s="10" t="s">
        <v>40</v>
      </c>
      <c r="E106" s="15">
        <v>877.6</v>
      </c>
      <c r="F106" s="15"/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</row>
    <row r="107" spans="1:12" ht="30">
      <c r="A107" s="26"/>
      <c r="B107" s="26"/>
      <c r="C107" s="27"/>
      <c r="D107" s="10" t="s">
        <v>66</v>
      </c>
      <c r="E107" s="15"/>
      <c r="F107" s="15"/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</row>
    <row r="108" spans="1:12" ht="60">
      <c r="A108" s="26"/>
      <c r="B108" s="26"/>
      <c r="C108" s="27"/>
      <c r="D108" s="10" t="s">
        <v>19</v>
      </c>
      <c r="E108" s="15"/>
      <c r="F108" s="15"/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</row>
    <row r="109" spans="1:12" ht="75">
      <c r="A109" s="26"/>
      <c r="B109" s="26"/>
      <c r="C109" s="27"/>
      <c r="D109" s="10" t="s">
        <v>15</v>
      </c>
      <c r="E109" s="15"/>
      <c r="F109" s="15"/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</row>
    <row r="110" spans="1:12" ht="48" customHeight="1">
      <c r="A110" s="26"/>
      <c r="B110" s="26"/>
      <c r="C110" s="27"/>
      <c r="D110" s="10" t="s">
        <v>16</v>
      </c>
      <c r="E110" s="15"/>
      <c r="F110" s="15"/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</row>
    <row r="111" spans="1:12" ht="15">
      <c r="A111" s="26"/>
      <c r="B111" s="26"/>
      <c r="C111" s="27"/>
      <c r="D111" s="10" t="s">
        <v>17</v>
      </c>
      <c r="E111" s="15">
        <v>6400</v>
      </c>
      <c r="F111" s="15">
        <f>E111*1.03</f>
        <v>6592</v>
      </c>
      <c r="G111" s="15">
        <f aca="true" t="shared" si="34" ref="G111:L111">G112</f>
        <v>11292.7</v>
      </c>
      <c r="H111" s="15">
        <f t="shared" si="34"/>
        <v>11857.335000000001</v>
      </c>
      <c r="I111" s="15">
        <f t="shared" si="34"/>
        <v>12450.20175</v>
      </c>
      <c r="J111" s="15">
        <f t="shared" si="34"/>
        <v>13072.711837500003</v>
      </c>
      <c r="K111" s="15">
        <f t="shared" si="34"/>
        <v>13726.347429375002</v>
      </c>
      <c r="L111" s="15">
        <f t="shared" si="34"/>
        <v>14412.664800843751</v>
      </c>
    </row>
    <row r="112" spans="1:12" ht="15" hidden="1">
      <c r="A112" s="12"/>
      <c r="B112" s="12"/>
      <c r="C112" s="10"/>
      <c r="D112" s="10"/>
      <c r="E112" s="9">
        <f>SUM(E113:E114)</f>
        <v>7471.799999999999</v>
      </c>
      <c r="F112" s="9">
        <f aca="true" t="shared" si="35" ref="F112:L112">SUM(F113:F114)</f>
        <v>6650</v>
      </c>
      <c r="G112" s="9">
        <f t="shared" si="35"/>
        <v>11292.7</v>
      </c>
      <c r="H112" s="9">
        <f t="shared" si="35"/>
        <v>11857.335000000001</v>
      </c>
      <c r="I112" s="9">
        <f t="shared" si="35"/>
        <v>12450.20175</v>
      </c>
      <c r="J112" s="9">
        <f t="shared" si="35"/>
        <v>13072.711837500003</v>
      </c>
      <c r="K112" s="9">
        <f t="shared" si="35"/>
        <v>13726.347429375002</v>
      </c>
      <c r="L112" s="9">
        <f t="shared" si="35"/>
        <v>14412.664800843751</v>
      </c>
    </row>
    <row r="113" spans="1:12" ht="15" hidden="1">
      <c r="A113" s="11"/>
      <c r="B113" s="1"/>
      <c r="C113" s="1"/>
      <c r="D113" s="1" t="s">
        <v>44</v>
      </c>
      <c r="E113" s="9">
        <v>3278.4</v>
      </c>
      <c r="F113" s="9">
        <v>2750</v>
      </c>
      <c r="G113" s="9">
        <v>5440.5</v>
      </c>
      <c r="H113" s="9">
        <f aca="true" t="shared" si="36" ref="H113:K114">G113*1.05</f>
        <v>5712.525000000001</v>
      </c>
      <c r="I113" s="9">
        <f t="shared" si="36"/>
        <v>5998.151250000001</v>
      </c>
      <c r="J113" s="9">
        <f t="shared" si="36"/>
        <v>6298.058812500001</v>
      </c>
      <c r="K113" s="9">
        <f t="shared" si="36"/>
        <v>6612.961753125001</v>
      </c>
      <c r="L113" s="9">
        <f>K113*1.05</f>
        <v>6943.6098407812515</v>
      </c>
    </row>
    <row r="114" spans="1:12" ht="15" hidden="1">
      <c r="A114" s="1"/>
      <c r="B114" s="1"/>
      <c r="C114" s="1"/>
      <c r="D114" s="1" t="s">
        <v>45</v>
      </c>
      <c r="E114" s="9">
        <v>4193.4</v>
      </c>
      <c r="F114" s="9">
        <v>3900</v>
      </c>
      <c r="G114" s="9">
        <v>5852.2</v>
      </c>
      <c r="H114" s="9">
        <f t="shared" si="36"/>
        <v>6144.81</v>
      </c>
      <c r="I114" s="9">
        <f t="shared" si="36"/>
        <v>6452.0505</v>
      </c>
      <c r="J114" s="9">
        <f t="shared" si="36"/>
        <v>6774.6530250000005</v>
      </c>
      <c r="K114" s="9">
        <f t="shared" si="36"/>
        <v>7113.385676250001</v>
      </c>
      <c r="L114" s="9">
        <f>K114*1.05</f>
        <v>7469.054960062501</v>
      </c>
    </row>
    <row r="115" spans="1:12" ht="15" customHeight="1">
      <c r="A115" s="26" t="s">
        <v>29</v>
      </c>
      <c r="B115" s="26" t="s">
        <v>29</v>
      </c>
      <c r="C115" s="27" t="s">
        <v>62</v>
      </c>
      <c r="D115" s="10" t="s">
        <v>13</v>
      </c>
      <c r="E115" s="22">
        <f>E116+E122</f>
        <v>305243.7</v>
      </c>
      <c r="F115" s="22">
        <f>F116+F122</f>
        <v>311347.8</v>
      </c>
      <c r="G115" s="15">
        <f aca="true" t="shared" si="37" ref="G115:L115">G116+G122+G119+G121</f>
        <v>13968.9</v>
      </c>
      <c r="H115" s="15">
        <f t="shared" si="37"/>
        <v>104938.2</v>
      </c>
      <c r="I115" s="15">
        <f t="shared" si="37"/>
        <v>162143.5</v>
      </c>
      <c r="J115" s="15">
        <f t="shared" si="37"/>
        <v>120278</v>
      </c>
      <c r="K115" s="15">
        <f t="shared" si="37"/>
        <v>11409.5</v>
      </c>
      <c r="L115" s="15">
        <f t="shared" si="37"/>
        <v>11464</v>
      </c>
    </row>
    <row r="116" spans="1:12" ht="30">
      <c r="A116" s="26"/>
      <c r="B116" s="26"/>
      <c r="C116" s="27"/>
      <c r="D116" s="10" t="s">
        <v>57</v>
      </c>
      <c r="E116" s="22">
        <v>176343.7</v>
      </c>
      <c r="F116" s="22">
        <v>182447.8</v>
      </c>
      <c r="G116" s="15">
        <v>4249.9</v>
      </c>
      <c r="H116" s="15">
        <v>59819.2</v>
      </c>
      <c r="I116" s="15">
        <v>11324.5</v>
      </c>
      <c r="J116" s="15">
        <v>10559</v>
      </c>
      <c r="K116" s="15">
        <v>1690.5</v>
      </c>
      <c r="L116" s="15">
        <v>1745</v>
      </c>
    </row>
    <row r="117" spans="1:12" ht="30">
      <c r="A117" s="26"/>
      <c r="B117" s="26"/>
      <c r="C117" s="27"/>
      <c r="D117" s="10" t="s">
        <v>65</v>
      </c>
      <c r="E117" s="15">
        <v>0</v>
      </c>
      <c r="F117" s="15" t="e">
        <f>#REF!</f>
        <v>#REF!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</row>
    <row r="118" spans="1:12" ht="30">
      <c r="A118" s="26"/>
      <c r="B118" s="26"/>
      <c r="C118" s="27"/>
      <c r="D118" s="10" t="s">
        <v>66</v>
      </c>
      <c r="E118" s="15"/>
      <c r="F118" s="15"/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</row>
    <row r="119" spans="1:12" ht="60">
      <c r="A119" s="26"/>
      <c r="B119" s="26"/>
      <c r="C119" s="27"/>
      <c r="D119" s="10" t="s">
        <v>19</v>
      </c>
      <c r="E119" s="15"/>
      <c r="F119" s="15"/>
      <c r="G119" s="15">
        <v>0</v>
      </c>
      <c r="H119" s="15">
        <v>35400</v>
      </c>
      <c r="I119" s="15">
        <v>141100</v>
      </c>
      <c r="J119" s="15">
        <v>100000</v>
      </c>
      <c r="K119" s="15">
        <v>0</v>
      </c>
      <c r="L119" s="15">
        <v>0</v>
      </c>
    </row>
    <row r="120" spans="1:12" ht="75">
      <c r="A120" s="26"/>
      <c r="B120" s="26"/>
      <c r="C120" s="27"/>
      <c r="D120" s="10" t="s">
        <v>15</v>
      </c>
      <c r="E120" s="15"/>
      <c r="F120" s="15"/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</row>
    <row r="121" spans="1:12" ht="60">
      <c r="A121" s="26"/>
      <c r="B121" s="26"/>
      <c r="C121" s="27"/>
      <c r="D121" s="10" t="s">
        <v>16</v>
      </c>
      <c r="E121" s="15"/>
      <c r="F121" s="15"/>
      <c r="G121" s="15">
        <v>2459</v>
      </c>
      <c r="H121" s="15">
        <v>2459</v>
      </c>
      <c r="I121" s="15">
        <v>2459</v>
      </c>
      <c r="J121" s="15">
        <v>2459</v>
      </c>
      <c r="K121" s="15">
        <v>2459</v>
      </c>
      <c r="L121" s="15">
        <v>2459</v>
      </c>
    </row>
    <row r="122" spans="1:12" ht="23.25" customHeight="1">
      <c r="A122" s="26"/>
      <c r="B122" s="26"/>
      <c r="C122" s="27"/>
      <c r="D122" s="10" t="s">
        <v>17</v>
      </c>
      <c r="E122" s="15">
        <v>128900</v>
      </c>
      <c r="F122" s="15">
        <v>128900</v>
      </c>
      <c r="G122" s="15">
        <v>7260</v>
      </c>
      <c r="H122" s="15">
        <v>7260</v>
      </c>
      <c r="I122" s="15">
        <v>7260</v>
      </c>
      <c r="J122" s="15">
        <v>7260</v>
      </c>
      <c r="K122" s="15">
        <v>7260</v>
      </c>
      <c r="L122" s="15">
        <v>7260</v>
      </c>
    </row>
    <row r="123" spans="1:12" ht="15">
      <c r="A123" s="23"/>
      <c r="B123" s="23"/>
      <c r="C123" s="23"/>
      <c r="D123" s="23"/>
      <c r="E123" s="24"/>
      <c r="F123" s="24"/>
      <c r="G123" s="24"/>
      <c r="H123" s="24"/>
      <c r="J123" s="24"/>
      <c r="K123" s="24"/>
      <c r="L123" s="24"/>
    </row>
    <row r="124" spans="1:12" ht="15">
      <c r="A124" s="23"/>
      <c r="B124" s="25" t="s">
        <v>69</v>
      </c>
      <c r="C124" s="23"/>
      <c r="D124" s="23"/>
      <c r="E124" s="24"/>
      <c r="F124" s="24"/>
      <c r="G124" s="24"/>
      <c r="I124" s="24"/>
      <c r="J124" s="24"/>
      <c r="K124" s="24"/>
      <c r="L124" s="24"/>
    </row>
    <row r="125" spans="1:12" ht="15">
      <c r="A125" s="23"/>
      <c r="B125" s="23"/>
      <c r="C125" s="23"/>
      <c r="D125" s="23"/>
      <c r="E125" s="24"/>
      <c r="F125" s="24"/>
      <c r="G125" s="24"/>
      <c r="H125" s="24"/>
      <c r="I125" s="24"/>
      <c r="J125" s="24"/>
      <c r="K125" s="24"/>
      <c r="L125" s="24"/>
    </row>
    <row r="126" spans="1:12" ht="15">
      <c r="A126" s="23"/>
      <c r="B126" s="23"/>
      <c r="C126" s="23"/>
      <c r="D126" s="23"/>
      <c r="E126" s="24"/>
      <c r="F126" s="24"/>
      <c r="G126" s="24"/>
      <c r="H126" s="24"/>
      <c r="I126" s="24"/>
      <c r="J126" s="24"/>
      <c r="K126" s="24"/>
      <c r="L126" s="24"/>
    </row>
    <row r="127" spans="1:12" ht="15">
      <c r="A127" s="23"/>
      <c r="B127" s="23"/>
      <c r="C127" s="23"/>
      <c r="D127" s="23"/>
      <c r="E127" s="24"/>
      <c r="F127" s="24"/>
      <c r="G127" s="24"/>
      <c r="H127" s="24"/>
      <c r="I127" s="24"/>
      <c r="J127" s="24"/>
      <c r="K127" s="24"/>
      <c r="L127" s="24"/>
    </row>
    <row r="128" ht="15">
      <c r="L128" s="19"/>
    </row>
  </sheetData>
  <sheetProtection/>
  <mergeCells count="47">
    <mergeCell ref="L15:L16"/>
    <mergeCell ref="A80:A87"/>
    <mergeCell ref="B80:B87"/>
    <mergeCell ref="C80:C87"/>
    <mergeCell ref="A88:A98"/>
    <mergeCell ref="B88:B98"/>
    <mergeCell ref="C88:C98"/>
    <mergeCell ref="I15:I16"/>
    <mergeCell ref="J15:J16"/>
    <mergeCell ref="K15:K16"/>
    <mergeCell ref="G15:G16"/>
    <mergeCell ref="F15:F16"/>
    <mergeCell ref="A102:A111"/>
    <mergeCell ref="B102:B111"/>
    <mergeCell ref="C102:C111"/>
    <mergeCell ref="A65:A76"/>
    <mergeCell ref="B65:B76"/>
    <mergeCell ref="C65:C76"/>
    <mergeCell ref="A49:A61"/>
    <mergeCell ref="B49:B61"/>
    <mergeCell ref="C49:C61"/>
    <mergeCell ref="A18:A26"/>
    <mergeCell ref="B18:B26"/>
    <mergeCell ref="C18:C26"/>
    <mergeCell ref="A27:A45"/>
    <mergeCell ref="B27:B45"/>
    <mergeCell ref="C27:C45"/>
    <mergeCell ref="A14:B15"/>
    <mergeCell ref="C14:C16"/>
    <mergeCell ref="D14:D16"/>
    <mergeCell ref="E15:E16"/>
    <mergeCell ref="G5:H5"/>
    <mergeCell ref="G6:H6"/>
    <mergeCell ref="G7:H7"/>
    <mergeCell ref="D11:H11"/>
    <mergeCell ref="E14:L14"/>
    <mergeCell ref="H15:H16"/>
    <mergeCell ref="A115:A122"/>
    <mergeCell ref="B115:B122"/>
    <mergeCell ref="C115:C122"/>
    <mergeCell ref="J3:K3"/>
    <mergeCell ref="J5:K5"/>
    <mergeCell ref="J6:K6"/>
    <mergeCell ref="J7:K7"/>
    <mergeCell ref="A8:L8"/>
    <mergeCell ref="G3:H3"/>
    <mergeCell ref="G4:H4"/>
  </mergeCells>
  <printOptions/>
  <pageMargins left="0.7480314960629921" right="0.2362204724409449" top="0.35433070866141736" bottom="0.15748031496062992" header="0.5118110236220472" footer="0.1968503937007874"/>
  <pageSetup fitToHeight="5" fitToWidth="1" horizontalDpi="600" verticalDpi="600" orientation="portrait" paperSize="9" scale="67" r:id="rId1"/>
  <rowBreaks count="3" manualBreakCount="3">
    <brk id="49" max="12" man="1"/>
    <brk id="82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2015-12-21T11:51:31Z</cp:lastPrinted>
  <dcterms:created xsi:type="dcterms:W3CDTF">1996-10-08T23:32:33Z</dcterms:created>
  <dcterms:modified xsi:type="dcterms:W3CDTF">2016-03-15T11:43:35Z</dcterms:modified>
  <cp:category/>
  <cp:version/>
  <cp:contentType/>
  <cp:contentStatus/>
</cp:coreProperties>
</file>