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7" i="1" l="1"/>
  <c r="R125" i="1"/>
  <c r="R124" i="1"/>
  <c r="R123" i="1"/>
  <c r="R118" i="1" s="1"/>
  <c r="R122" i="1"/>
  <c r="R14" i="1" s="1"/>
  <c r="R120" i="1"/>
  <c r="R119" i="1"/>
  <c r="R10" i="1" s="1"/>
  <c r="R111" i="1"/>
  <c r="R106" i="1"/>
  <c r="R98" i="1" s="1"/>
  <c r="R97" i="1" s="1"/>
  <c r="R100" i="1"/>
  <c r="R91" i="1"/>
  <c r="R89" i="1" s="1"/>
  <c r="R87" i="1" s="1"/>
  <c r="R81" i="1"/>
  <c r="R80" i="1" s="1"/>
  <c r="R72" i="1"/>
  <c r="R71" i="1" s="1"/>
  <c r="R67" i="1"/>
  <c r="R58" i="1"/>
  <c r="R47" i="1"/>
  <c r="R43" i="1"/>
  <c r="R36" i="1"/>
  <c r="R33" i="1"/>
  <c r="R30" i="1"/>
  <c r="R26" i="1"/>
  <c r="R11" i="1"/>
  <c r="R16" i="1" l="1"/>
  <c r="R15" i="1" s="1"/>
  <c r="R54" i="1"/>
  <c r="R53" i="1" s="1"/>
  <c r="R117" i="1"/>
  <c r="R13" i="1"/>
  <c r="R9" i="1"/>
  <c r="R8" i="1" s="1"/>
  <c r="O127" i="1"/>
  <c r="O122" i="1" s="1"/>
  <c r="P127" i="1"/>
  <c r="P122" i="1" s="1"/>
  <c r="Q127" i="1"/>
  <c r="Q122" i="1" s="1"/>
  <c r="N127" i="1"/>
  <c r="N122" i="1" s="1"/>
  <c r="O125" i="1"/>
  <c r="O120" i="1" s="1"/>
  <c r="P125" i="1"/>
  <c r="P120" i="1" s="1"/>
  <c r="Q125" i="1"/>
  <c r="Q120" i="1" s="1"/>
  <c r="N125" i="1"/>
  <c r="N120" i="1" s="1"/>
  <c r="O124" i="1"/>
  <c r="O119" i="1" s="1"/>
  <c r="P124" i="1"/>
  <c r="P119" i="1" s="1"/>
  <c r="Q124" i="1"/>
  <c r="Q119" i="1" s="1"/>
  <c r="N124" i="1"/>
  <c r="N119" i="1" s="1"/>
  <c r="O123" i="1"/>
  <c r="O118" i="1" s="1"/>
  <c r="O117" i="1" s="1"/>
  <c r="P123" i="1"/>
  <c r="P118" i="1" s="1"/>
  <c r="P117" i="1" s="1"/>
  <c r="Q123" i="1"/>
  <c r="Q118" i="1" s="1"/>
  <c r="Q117" i="1" s="1"/>
  <c r="N123" i="1"/>
  <c r="N118" i="1" s="1"/>
  <c r="O111" i="1"/>
  <c r="P111" i="1"/>
  <c r="Q111" i="1"/>
  <c r="N111" i="1"/>
  <c r="O106" i="1"/>
  <c r="P106" i="1"/>
  <c r="Q106" i="1"/>
  <c r="N106" i="1"/>
  <c r="N117" i="1" l="1"/>
  <c r="O100" i="1"/>
  <c r="O98" i="1" s="1"/>
  <c r="P100" i="1"/>
  <c r="P98" i="1" s="1"/>
  <c r="Q100" i="1"/>
  <c r="Q98" i="1" s="1"/>
  <c r="N100" i="1"/>
  <c r="N98" i="1" s="1"/>
  <c r="O97" i="1"/>
  <c r="P97" i="1"/>
  <c r="Q97" i="1"/>
  <c r="N97" i="1"/>
  <c r="O91" i="1" l="1"/>
  <c r="P91" i="1"/>
  <c r="Q91" i="1"/>
  <c r="N91" i="1"/>
  <c r="O81" i="1"/>
  <c r="P81" i="1"/>
  <c r="Q81" i="1"/>
  <c r="N81" i="1"/>
  <c r="O80" i="1"/>
  <c r="P80" i="1"/>
  <c r="Q80" i="1"/>
  <c r="N80" i="1"/>
  <c r="O72" i="1"/>
  <c r="P72" i="1"/>
  <c r="Q72" i="1"/>
  <c r="N72" i="1"/>
  <c r="O71" i="1"/>
  <c r="P71" i="1"/>
  <c r="Q71" i="1"/>
  <c r="N71" i="1"/>
  <c r="O67" i="1"/>
  <c r="P67" i="1"/>
  <c r="Q67" i="1"/>
  <c r="N67" i="1"/>
  <c r="O58" i="1"/>
  <c r="O54" i="1" s="1"/>
  <c r="O53" i="1" s="1"/>
  <c r="P58" i="1"/>
  <c r="P54" i="1" s="1"/>
  <c r="P53" i="1" s="1"/>
  <c r="Q58" i="1"/>
  <c r="Q54" i="1" s="1"/>
  <c r="Q53" i="1" s="1"/>
  <c r="N58" i="1"/>
  <c r="N54" i="1" s="1"/>
  <c r="N53" i="1" s="1"/>
  <c r="O47" i="1"/>
  <c r="P47" i="1"/>
  <c r="Q47" i="1"/>
  <c r="N47" i="1"/>
  <c r="O43" i="1"/>
  <c r="P43" i="1"/>
  <c r="Q43" i="1"/>
  <c r="N43" i="1"/>
  <c r="O36" i="1"/>
  <c r="P36" i="1"/>
  <c r="Q36" i="1"/>
  <c r="N36" i="1"/>
  <c r="O33" i="1"/>
  <c r="P33" i="1"/>
  <c r="Q33" i="1"/>
  <c r="N33" i="1"/>
  <c r="O30" i="1"/>
  <c r="P30" i="1"/>
  <c r="Q30" i="1"/>
  <c r="N30" i="1"/>
  <c r="O26" i="1"/>
  <c r="O16" i="1" s="1"/>
  <c r="O15" i="1" s="1"/>
  <c r="P26" i="1"/>
  <c r="P16" i="1" s="1"/>
  <c r="P15" i="1" s="1"/>
  <c r="Q26" i="1"/>
  <c r="Q16" i="1" s="1"/>
  <c r="Q15" i="1" s="1"/>
  <c r="N26" i="1"/>
  <c r="N16" i="1" s="1"/>
  <c r="N15" i="1" s="1"/>
  <c r="Q87" i="1" l="1"/>
  <c r="Q89" i="1"/>
  <c r="O87" i="1"/>
  <c r="O89" i="1"/>
  <c r="N89" i="1"/>
  <c r="P87" i="1"/>
  <c r="P89" i="1"/>
  <c r="O14" i="1"/>
  <c r="P14" i="1"/>
  <c r="Q14" i="1"/>
  <c r="N14" i="1"/>
  <c r="O13" i="1"/>
  <c r="P13" i="1"/>
  <c r="Q13" i="1"/>
  <c r="N13" i="1"/>
  <c r="O11" i="1"/>
  <c r="P11" i="1"/>
  <c r="Q11" i="1"/>
  <c r="N11" i="1"/>
  <c r="O10" i="1"/>
  <c r="P10" i="1"/>
  <c r="Q10" i="1"/>
  <c r="N10" i="1"/>
  <c r="O9" i="1"/>
  <c r="P9" i="1"/>
  <c r="Q9" i="1"/>
  <c r="N9" i="1"/>
  <c r="N8" i="1" s="1"/>
  <c r="O8" i="1"/>
  <c r="P8" i="1"/>
  <c r="Q8" i="1"/>
</calcChain>
</file>

<file path=xl/sharedStrings.xml><?xml version="1.0" encoding="utf-8"?>
<sst xmlns="http://schemas.openxmlformats.org/spreadsheetml/2006/main" count="766" uniqueCount="254">
  <si>
    <t>Код аналитической программной классификации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</si>
  <si>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</si>
  <si>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</si>
  <si>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</si>
  <si>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Удмуртской Республики, тыс. рублей</t>
  </si>
  <si>
    <t>ГП</t>
  </si>
  <si>
    <t>Пп</t>
  </si>
  <si>
    <t>ОМ</t>
  </si>
  <si>
    <t>М</t>
  </si>
  <si>
    <t>ГРБС</t>
  </si>
  <si>
    <t>РЗ</t>
  </si>
  <si>
    <t>Пр</t>
  </si>
  <si>
    <t>ЦС</t>
  </si>
  <si>
    <t>ВР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</si>
  <si>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</si>
  <si>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</si>
  <si>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</si>
  <si>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</si>
  <si>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</si>
  <si>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</si>
  <si>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</si>
  <si>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Министерство культуры и туризма Удмуртской Республики</t>
  </si>
  <si>
    <t>Министерство строительства, архитектуры и жилищной политики Удмуртской Республики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</si>
  <si>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</si>
  <si>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Министерство национальной политики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</si>
  <si>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</si>
  <si>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транспорта и дорожного хозяйства Удмуртской Республики</t>
  </si>
  <si>
    <t>Поддержка профессионального искусства и народного творчества</t>
  </si>
  <si>
    <t>Показ спектаклей</t>
  </si>
  <si>
    <t>0810100000, 0810258</t>
  </si>
  <si>
    <t>621, 622</t>
  </si>
  <si>
    <t>Показ концертных программ</t>
  </si>
  <si>
    <t>0810200000, 0810260</t>
  </si>
  <si>
    <t>Реализация творческой деятельности населения путем участия в самодеятельном (любительском) художественном творчестве</t>
  </si>
  <si>
    <t>0810300000, 0810238</t>
  </si>
  <si>
    <t>Создание спектаклей</t>
  </si>
  <si>
    <t>Создание музыкальных, балетных спектаклей</t>
  </si>
  <si>
    <t>0810500000, 0810257</t>
  </si>
  <si>
    <t>Создание концертных программ</t>
  </si>
  <si>
    <t>0810600000, 0810261</t>
  </si>
  <si>
    <t>Организация цирковых представлений</t>
  </si>
  <si>
    <t>0810700000, 0810262</t>
  </si>
  <si>
    <t>Организация и проведение культурно-массовых мероприятий</t>
  </si>
  <si>
    <t>0810800000, 0810236</t>
  </si>
  <si>
    <t>Реализация Концепции долгосрочного развития театрального дела в Удмуртской Республике на период до 2020 года</t>
  </si>
  <si>
    <t>01, 04</t>
  </si>
  <si>
    <t>0811000000, 0810232</t>
  </si>
  <si>
    <t>Субсидии для поддержки театров Удмуртской Республики</t>
  </si>
  <si>
    <t>622, 540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</si>
  <si>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</si>
  <si>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творческой деятельности и техническое оснащение детских и кукольных театров</t>
  </si>
  <si>
    <t>Поддержка традиционной народной культуры</t>
  </si>
  <si>
    <t>0811100000, 0810265, 0810634</t>
  </si>
  <si>
    <t>0811100000, 0811102650, 0810265</t>
  </si>
  <si>
    <t>Поддержка творческих профессиональных союзов на проведение социально значимых мероприятий в сфере культуры и туризма</t>
  </si>
  <si>
    <t>0811106340, 0810634</t>
  </si>
  <si>
    <t>Поддержка молодых дарований в области художественного творчества</t>
  </si>
  <si>
    <t>07, 08</t>
  </si>
  <si>
    <t>09, 04</t>
  </si>
  <si>
    <t>0811200000, 0810266, 0810223</t>
  </si>
  <si>
    <t>0811200000, 0811202660, 0810266</t>
  </si>
  <si>
    <t>Награждение ежегодными стипендиями Правительства Удмуртской Республики имени Г.М. Корепанова-Камского</t>
  </si>
  <si>
    <t>0811200000, 0811202230, 0810223</t>
  </si>
  <si>
    <t>Популяризация и пропаганда классического музыкального искусства и циркового дела</t>
  </si>
  <si>
    <t>0811300000, 0810255, 0810648, 0810649</t>
  </si>
  <si>
    <t>Проведение музыкального фестиваля, посвященного П.И. Чайковскому</t>
  </si>
  <si>
    <t>0811300000, 0811302550, 0810255</t>
  </si>
  <si>
    <t>Международный фестиваль циркового искусства</t>
  </si>
  <si>
    <t>0811300000, 0811306480, 0810648</t>
  </si>
  <si>
    <t>Проведение цирковых и праздничных мероприятий для детей</t>
  </si>
  <si>
    <t>0811300000, 0811306490, 0810649</t>
  </si>
  <si>
    <t>Организация и содержание виртуальных концертных залов</t>
  </si>
  <si>
    <t>Государственная поддержка муниципальных учреждений культуры, находящихся на территориях сельских поселений</t>
  </si>
  <si>
    <t>0811500000, 0811551470, 0815147</t>
  </si>
  <si>
    <t>540, 520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</si>
  <si>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</si>
  <si>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0811600000, 0811651480, 0815148</t>
  </si>
  <si>
    <t>Целевые мероприятия в сфере культуры по поддержке профессионального искусства и народного творчества</t>
  </si>
  <si>
    <t>0815014, 0811900000</t>
  </si>
  <si>
    <t>Организация и проведение международных, всероссийских, региональных фестивалей, конкурсов, праздников в сфере народного творчества</t>
  </si>
  <si>
    <t>Поддержка детских школ искусств</t>
  </si>
  <si>
    <t>Участие в мероприятиях, представляющих Удмуртскую Республику на всероссийском и международном уровнях</t>
  </si>
  <si>
    <t>622, 120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</si>
  <si>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 ом</t>
  </si>
  <si>
    <t>Обновление и модернизация материально-технической базы учреждений культуры села, в том числе приобретение специального оборудования и специализированного автотранспорта</t>
  </si>
  <si>
    <t>08121R0140, 0812150140</t>
  </si>
  <si>
    <t>Обеспечение развития и укрепления материально-технической базы муниципальных домов культуры (в населенных пунктах с числом жителей до 50 тысяч человек)</t>
  </si>
  <si>
    <t>Создание драматических, кукольных спектаклей</t>
  </si>
  <si>
    <t>0810400000, 0810259</t>
  </si>
  <si>
    <t>Демонстрация объектов дикой природы в искусственно созданной среде обитания</t>
  </si>
  <si>
    <t>0810900000, 0810242</t>
  </si>
  <si>
    <t>Предоставление субсидий для поддержки театров и государственных профессиональных образовательных организаций Удмуртской Республики, осуществляющих подготовку кадров в области культуры и искусства в Удмуртской Республике</t>
  </si>
  <si>
    <t>0811002320, 0810232</t>
  </si>
  <si>
    <t>Развитие библиотечного дела</t>
  </si>
  <si>
    <t>Обеспечение деятельности государственных библиотек</t>
  </si>
  <si>
    <t>611, 621</t>
  </si>
  <si>
    <t>Обеспечение физического сохранения и безопасности библиотечного фонда</t>
  </si>
  <si>
    <t>0820200000, 0820251</t>
  </si>
  <si>
    <t>Библиографическая обработка документов и организация каталогов</t>
  </si>
  <si>
    <t>0820300000, 0820252</t>
  </si>
  <si>
    <t>Комплектование библиотечных фондов</t>
  </si>
  <si>
    <t>Комплектование библиотечного фонда сети муниципальных библиотек</t>
  </si>
  <si>
    <t>Комплектование библиотечных фондов государственных библиотек</t>
  </si>
  <si>
    <t>612, 622</t>
  </si>
  <si>
    <t>Методическая работа в установленной сфере деятельности</t>
  </si>
  <si>
    <t>0820600000, 0820237</t>
  </si>
  <si>
    <t>0820700000, 0820236</t>
  </si>
  <si>
    <t>Поддержка профессиональной деятельности в области продвижения книги и чтения</t>
  </si>
  <si>
    <t>0820800000, 0820612</t>
  </si>
  <si>
    <t>0820800000, 0820806120, 0820612</t>
  </si>
  <si>
    <t>350, 613</t>
  </si>
  <si>
    <t>Целевые мероприятия в сфере культуры по развитию библиотечного дела</t>
  </si>
  <si>
    <t>Создание на конкурсной основе модельных сельских библиотек</t>
  </si>
  <si>
    <t>0821000000, 0825146</t>
  </si>
  <si>
    <t>0821000000, 0821051460, 0825146</t>
  </si>
  <si>
    <t>520, 540, 622</t>
  </si>
  <si>
    <t>Осуществление библиотечного, библиографического и информационного обслуживания пользователей библиотеки</t>
  </si>
  <si>
    <t>0820100000, 0820250</t>
  </si>
  <si>
    <t>Приобретение книг и литературно-художественных журналов для республиканских и муниципальных библиотек</t>
  </si>
  <si>
    <t>0820500000, 0820248, 0825144, 0820502490, 0820502480, 0820556100, 0820551440</t>
  </si>
  <si>
    <t>612, 622, 540</t>
  </si>
  <si>
    <t>Развитие музейного дела</t>
  </si>
  <si>
    <t>Обеспечение деятельности государственных музеев</t>
  </si>
  <si>
    <t>Формирование, учет, хранение, изучение, публикация и обеспечение сохранности и безопасности предметов Музейного фонда Российской Федерации</t>
  </si>
  <si>
    <t>0830200000, 0830245</t>
  </si>
  <si>
    <t>611, 612</t>
  </si>
  <si>
    <t>0830300000, 0830236</t>
  </si>
  <si>
    <t>0830400000, 0830237</t>
  </si>
  <si>
    <t>Организация и проведение мероприятий, направленных на развитие культуры и туризма в Удмуртской Республике</t>
  </si>
  <si>
    <t>08311R0140</t>
  </si>
  <si>
    <t>Предоставление доступа к музейным фондам</t>
  </si>
  <si>
    <t>0830100000, 0830244</t>
  </si>
  <si>
    <t>Сохранение и развитие национального культурного наследия</t>
  </si>
  <si>
    <t>Обеспечение деятельности государственных учреждений культуры по сохранению и развитию национального культурного наследия</t>
  </si>
  <si>
    <t>0840200000, 0840237</t>
  </si>
  <si>
    <t>Целевые мероприятия в сфере культуры по сохранению и развитию национального культурного наследия</t>
  </si>
  <si>
    <t>Проведение обучающих семинаров, конференций, круглых столов, организация образовательных проектов, направленных на сохранение национальных и культурных традиций</t>
  </si>
  <si>
    <t>Сохранение нематериального и материального культурного наследия народов Российской Федерации</t>
  </si>
  <si>
    <t>0840100000, 0840235</t>
  </si>
  <si>
    <t>Государственная охрана, сохранение и популяризация объектов культурного наследия (памятников истории и культуры) народов Российской Федерации</t>
  </si>
  <si>
    <t>Осуществление полномочий в области охраны объектов культурного наследия</t>
  </si>
  <si>
    <t>0850100000, 0855950, 0850001</t>
  </si>
  <si>
    <t>0850159500, 0855950</t>
  </si>
  <si>
    <t>120, 240</t>
  </si>
  <si>
    <t>0850100000, 0850159500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</si>
  <si>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</si>
  <si>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0850200000, 0850269</t>
  </si>
  <si>
    <t>Создание условий для реализации государственной программы</t>
  </si>
  <si>
    <t>Реализация установленных функций (полномочий) государственного органа</t>
  </si>
  <si>
    <t>0870100000, 0870003</t>
  </si>
  <si>
    <t>120, 240, 320, 830, 850</t>
  </si>
  <si>
    <t>Уплата налогов</t>
  </si>
  <si>
    <t>0870200000, 0870062, 0870064</t>
  </si>
  <si>
    <t>Уплата налога на имущество организаций Министерством культуры и туризма Удмуртской Республики и учреждениями, подведомственными Министерству культуры и туризма Удмуртской Республики</t>
  </si>
  <si>
    <t>0870200000, 0870200620, 0870062</t>
  </si>
  <si>
    <t>612, 622, 850</t>
  </si>
  <si>
    <t>Уплата земельного налога учреждениями, подведомственными Министерству культуры и туризма Удмуртской Республики</t>
  </si>
  <si>
    <t>0870200000, 0870200640, 0870064</t>
  </si>
  <si>
    <t>Выполнение транспортных работ по обслуживанию Министерства культуры и туризма Удмуртской Республики и учреждений, подведомственных Министерству культуры и туризма Удмуртской Республики</t>
  </si>
  <si>
    <t>Совершенствование кадрового обеспечения</t>
  </si>
  <si>
    <t>Организация и проведение аттестации педагогических работников образовательных организаций, находящихся в ведении Удмуртской Республики, муниципальных и частных образовательных организаций, находящихся на территории Удмуртской Республики, осуществляющих образовательную деятельность в сфере культуры и туризма</t>
  </si>
  <si>
    <t>0870400000, 0870402280</t>
  </si>
  <si>
    <t>0870500000, 0870507380</t>
  </si>
  <si>
    <t>Реализация дополнительных профессиональных программ</t>
  </si>
  <si>
    <t>0870800000, 0870182</t>
  </si>
  <si>
    <t>Проведение мероприятий по обеспечению безопасности учреждений в сфере культуры и Министерства культуры и туризма Удмуртской Республики</t>
  </si>
  <si>
    <t>Государственная поддержка социально ориентированных некоммерческих организаций, осуществляющих деятельность в сфере культуры и туризма</t>
  </si>
  <si>
    <t>Обеспечение поэтапного доступа социально ориентированных некоммерческих организаций, осуществляющих деятельность в сфере культуры, к бюджетным средствам, выделяемым на предоставление услуг населению в сфере культуры</t>
  </si>
  <si>
    <t>Проведение мероприятий по обеспечению безопасности учреждений в сфере культуры</t>
  </si>
  <si>
    <t>09, 01</t>
  </si>
  <si>
    <t>0870900000, 0870907550</t>
  </si>
  <si>
    <t>Развитие туризма</t>
  </si>
  <si>
    <t>Мероприятия, направленные на развитие внутреннего и въездного туризма в Удмуртской Республике</t>
  </si>
  <si>
    <t>0880100000, 0880530</t>
  </si>
  <si>
    <t>04, 05</t>
  </si>
  <si>
    <t>12, 02</t>
  </si>
  <si>
    <t>Развитие туристической инфраструктуры муниципальных образований в Удмуртской Республике</t>
  </si>
  <si>
    <t>0880100000, 0880105300</t>
  </si>
  <si>
    <t>612, 540</t>
  </si>
  <si>
    <t>Организация и проведение мероприятий, направленных на обеспечение продвижения и рекламно-информационную поддержку республиканского туристского продукта на внутреннем и международном рынках</t>
  </si>
  <si>
    <t>Организация и проведение ежегодной республиканской туристской выставки</t>
  </si>
  <si>
    <t>0880100000, 0880105300, 0880530</t>
  </si>
  <si>
    <t>612, 622, 240</t>
  </si>
  <si>
    <t>Участие Удмуртской Республики в региональных, российских и международных выставках, семинарах, конференциях, форумах по вопросам развития внутреннего и въездного туризма</t>
  </si>
  <si>
    <t>Кадровое и научно-методическое обеспечение развития въездного и внутреннего туризма</t>
  </si>
  <si>
    <t>0880100000, 08801R1100</t>
  </si>
  <si>
    <t>0880100000, 0880151100</t>
  </si>
  <si>
    <t>630, 612, 244</t>
  </si>
  <si>
    <t>Обеспечение деятельности туристско-информационного центра</t>
  </si>
  <si>
    <t>РЕСУРСНОЕ ОБЕСПЕЧЕНИЕ
РЕАЛИЗАЦИИ ГОСУДАРСТВЕННОЙ ПРОГРАММЫ ЗА СЧЕТ СРЕДСТВ
БЮДЖЕТА УДМУРТСКОЙ РЕСПУБЛИКИ</t>
  </si>
  <si>
    <t>Ответственный исполнитель                                                                 Министерство культуры и туризма
государственной программы                                                                           Удмуртской Республики</t>
  </si>
  <si>
    <t>08</t>
  </si>
  <si>
    <t>01</t>
  </si>
  <si>
    <t>02</t>
  </si>
  <si>
    <t>03</t>
  </si>
  <si>
    <t>04</t>
  </si>
  <si>
    <t>0810400000</t>
  </si>
  <si>
    <t>05</t>
  </si>
  <si>
    <t>06</t>
  </si>
  <si>
    <t>07</t>
  </si>
  <si>
    <t>1</t>
  </si>
  <si>
    <t>09</t>
  </si>
  <si>
    <t>0810900000</t>
  </si>
  <si>
    <t>0811000000</t>
  </si>
  <si>
    <t>540</t>
  </si>
  <si>
    <t>0811400000</t>
  </si>
  <si>
    <t>02, 01</t>
  </si>
  <si>
    <t>0811900000, 08119R0140</t>
  </si>
  <si>
    <t>0815014</t>
  </si>
  <si>
    <t>0812000000, 0812000370</t>
  </si>
  <si>
    <t>0812100000</t>
  </si>
  <si>
    <t>0820100000</t>
  </si>
  <si>
    <t>0820500000</t>
  </si>
  <si>
    <t>0825014</t>
  </si>
  <si>
    <t>0830100000</t>
  </si>
  <si>
    <t>0831200000</t>
  </si>
  <si>
    <t>0840100000</t>
  </si>
  <si>
    <t>0840400000</t>
  </si>
  <si>
    <t>0850100000</t>
  </si>
  <si>
    <t>0850001</t>
  </si>
  <si>
    <t>621, 622, 612</t>
  </si>
  <si>
    <t>0870300000</t>
  </si>
  <si>
    <t>0870400000</t>
  </si>
  <si>
    <t>0870900000</t>
  </si>
  <si>
    <t>0871200000</t>
  </si>
  <si>
    <t>0871700000</t>
  </si>
  <si>
    <t>05, 04</t>
  </si>
  <si>
    <t>0870271</t>
  </si>
  <si>
    <t>0870270</t>
  </si>
  <si>
    <t>0880100000</t>
  </si>
  <si>
    <t>0880530</t>
  </si>
  <si>
    <t>0880200000</t>
  </si>
  <si>
    <t>2021 год</t>
  </si>
  <si>
    <t>«Приложение 5
к государственной программе
Удмуртской Республики
«Культура Удмуртии»</t>
  </si>
  <si>
    <t>Осуществление переданных Российской Федерацией полномочий по государственной охране объектов культурного наследия федерального значения</t>
  </si>
  <si>
    <t>Осуществление полномочий Удмуртской Республики в области государственной охраны объектов культурного наследия регионального значения, выявленных объектов культурного наследия</t>
  </si>
  <si>
    <t>Приложение 7
к постановлению Правительства
Удмуртской Республики
от «__»______2018 года №____</t>
  </si>
  <si>
    <t xml:space="preserve">                   ».</t>
  </si>
  <si>
    <t>Наименование государственной программы                                              «Культура Удмуртии»</t>
  </si>
  <si>
    <t>Министерство энергетики, жилищно-коммунального хозяйства и государствен-ного регулирования тарифов Удмуртской Республики</t>
  </si>
  <si>
    <t>Культура Удмуртии</t>
  </si>
  <si>
    <t>Обеспечение деятельности бюджетного учреждения культуры Удмуртской Республики  «Государственный зоологический парк Удмуртии»</t>
  </si>
  <si>
    <t>Присуждение ежегодных премий Правительства Удмуртской Республики  «Признание» за вклад в развитие народного творчества</t>
  </si>
  <si>
    <t>Присуждение ежегодных премий Правительства Удмуртской Республики «Наследники» за особые достижения в области детского художественного творчества</t>
  </si>
  <si>
    <t>Присуждение ежегодных премий Правительства Удмуртской Республики имени З.А. Богомоловой в области продвижения книги и чтения</t>
  </si>
  <si>
    <t>Мероприятия по подключению общедоступных библиотек Российской Федерации к сети «Интернет» и оцифровке</t>
  </si>
  <si>
    <t>Подключение общедоступных библиотек Российской Федерации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</t>
  </si>
  <si>
    <t>Создание экспозиционного комплекса на территории бюджетного учреждения культуры Удмуртской Республики «Архитектурно-этнографический музей-заповедник «Лудорвай»</t>
  </si>
  <si>
    <t>Содержание коллекции животных бюджетного учреждения культуры Удмуртской Республики «Государственный зоологический парк Удмуртии»</t>
  </si>
  <si>
    <t>Организация деятельности, связанной с функционировани-ем системы независимой оценки качества работы организаций, оказывающих услуги в сфере культуры</t>
  </si>
  <si>
    <t>Выполнение государственной работы «Транспортные работы по обслуживанию учреждений, подведомственных Министерству культуры и туризма Удмуртской Республики»</t>
  </si>
  <si>
    <t>Выполнение государственной работы «Транспортные работы по обслуживанию органов государственной власти Удмуртской Республики»</t>
  </si>
  <si>
    <t>Создание туристско-рекреационного кластера  «Камский берег» Удмуртской Республики</t>
  </si>
  <si>
    <t>Проведение международного финно-угорского фестиваля этнокультуры  «Палэзян»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</si>
</sst>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" fillId="0" borderId="0" xfId="0" applyFont="1"/>
    <xf numFmtId="49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B103" zoomScaleNormal="100" workbookViewId="0">
      <selection activeCell="V88" sqref="V88"/>
    </sheetView>
  </sheetViews>
  <sheetFormatPr defaultRowHeight="15" x14ac:dyDescent="0.25"/>
  <cols>
    <col min="1" max="1" width="4.28515625" customWidth="1"/>
    <col min="2" max="2" width="4" customWidth="1"/>
    <col min="3" max="4" width="4.140625" customWidth="1"/>
    <col min="5" max="5" width="28.28515625" customWidth="1"/>
    <col min="6" max="6" width="25.28515625" customWidth="1"/>
    <col min="7" max="7" width="6" customWidth="1"/>
    <col min="8" max="9" width="5.28515625" customWidth="1"/>
    <col min="10" max="10" width="11.7109375" customWidth="1"/>
    <col min="11" max="11" width="4.7109375" customWidth="1"/>
    <col min="12" max="13" width="9" bestFit="1" customWidth="1"/>
    <col min="14" max="15" width="9.42578125" bestFit="1" customWidth="1"/>
    <col min="16" max="17" width="9" bestFit="1" customWidth="1"/>
    <col min="18" max="18" width="10.28515625" customWidth="1"/>
  </cols>
  <sheetData>
    <row r="1" spans="1:18" ht="7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236</v>
      </c>
      <c r="P1" s="47"/>
      <c r="Q1" s="47"/>
      <c r="R1" s="47"/>
    </row>
    <row r="2" spans="1:18" ht="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7" t="s">
        <v>233</v>
      </c>
      <c r="P2" s="47"/>
      <c r="Q2" s="47"/>
      <c r="R2" s="47"/>
    </row>
    <row r="3" spans="1:18" ht="66.599999999999994" customHeight="1" x14ac:dyDescent="0.25">
      <c r="A3" s="49" t="s">
        <v>189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2.15" customHeight="1" x14ac:dyDescent="0.25">
      <c r="A4" s="55" t="s">
        <v>238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22"/>
    </row>
    <row r="5" spans="1:18" ht="49.9" customHeight="1" thickBot="1" x14ac:dyDescent="0.3">
      <c r="A5" s="56" t="s">
        <v>190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22"/>
    </row>
    <row r="6" spans="1:18" ht="65.45" customHeight="1" thickBot="1" x14ac:dyDescent="0.3">
      <c r="A6" s="50" t="s">
        <v>0</v>
      </c>
      <c r="B6" s="51"/>
      <c r="C6" s="51"/>
      <c r="D6" s="52"/>
      <c r="E6" s="53" t="s">
        <v>1</v>
      </c>
      <c r="F6" s="53" t="s">
        <v>2</v>
      </c>
      <c r="G6" s="50" t="s">
        <v>3</v>
      </c>
      <c r="H6" s="51"/>
      <c r="I6" s="51"/>
      <c r="J6" s="51"/>
      <c r="K6" s="52"/>
      <c r="L6" s="50" t="s">
        <v>4</v>
      </c>
      <c r="M6" s="51"/>
      <c r="N6" s="51"/>
      <c r="O6" s="51"/>
      <c r="P6" s="51"/>
      <c r="Q6" s="51"/>
      <c r="R6" s="52"/>
    </row>
    <row r="7" spans="1:18" ht="30.75" thickBot="1" x14ac:dyDescent="0.3">
      <c r="A7" s="5" t="s">
        <v>5</v>
      </c>
      <c r="B7" s="6" t="s">
        <v>6</v>
      </c>
      <c r="C7" s="6" t="s">
        <v>7</v>
      </c>
      <c r="D7" s="6" t="s">
        <v>8</v>
      </c>
      <c r="E7" s="54"/>
      <c r="F7" s="54"/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7" t="s">
        <v>232</v>
      </c>
    </row>
    <row r="8" spans="1:18" ht="15.75" thickBot="1" x14ac:dyDescent="0.3">
      <c r="A8" s="34" t="s">
        <v>191</v>
      </c>
      <c r="B8" s="40"/>
      <c r="C8" s="40"/>
      <c r="D8" s="40"/>
      <c r="E8" s="37" t="s">
        <v>240</v>
      </c>
      <c r="F8" s="8" t="s">
        <v>20</v>
      </c>
      <c r="G8" s="9"/>
      <c r="H8" s="9"/>
      <c r="I8" s="9"/>
      <c r="J8" s="9"/>
      <c r="K8" s="9"/>
      <c r="L8" s="10">
        <v>780584.6</v>
      </c>
      <c r="M8" s="10">
        <v>927543.1</v>
      </c>
      <c r="N8" s="10">
        <f>SUM(N9:N14)</f>
        <v>1069159.4000000001</v>
      </c>
      <c r="O8" s="10">
        <f t="shared" ref="O8:R8" si="0">SUM(O9:O14)</f>
        <v>932619.8</v>
      </c>
      <c r="P8" s="10">
        <f t="shared" si="0"/>
        <v>811689.5</v>
      </c>
      <c r="Q8" s="10">
        <f t="shared" si="0"/>
        <v>845286.7</v>
      </c>
      <c r="R8" s="10">
        <f t="shared" si="0"/>
        <v>928095</v>
      </c>
    </row>
    <row r="9" spans="1:18" ht="45.75" thickBot="1" x14ac:dyDescent="0.3">
      <c r="A9" s="35"/>
      <c r="B9" s="41"/>
      <c r="C9" s="41"/>
      <c r="D9" s="41"/>
      <c r="E9" s="38"/>
      <c r="F9" s="8" t="s">
        <v>21</v>
      </c>
      <c r="G9" s="11">
        <v>857</v>
      </c>
      <c r="H9" s="9"/>
      <c r="I9" s="9"/>
      <c r="J9" s="9"/>
      <c r="K9" s="9"/>
      <c r="L9" s="10">
        <v>780372.8</v>
      </c>
      <c r="M9" s="10">
        <v>915820.5</v>
      </c>
      <c r="N9" s="10">
        <f>N16+N54+N72+N81+N88+N98+N118</f>
        <v>892203.10000000009</v>
      </c>
      <c r="O9" s="10">
        <f>O16+O54+O72+O81+O88+O98+O118</f>
        <v>859086.9</v>
      </c>
      <c r="P9" s="10">
        <f>P16+P54+P72+P81+P88+P98+P118</f>
        <v>810976.3</v>
      </c>
      <c r="Q9" s="10">
        <f>Q16+Q54+Q72+Q81+Q88+Q98+Q118</f>
        <v>844557</v>
      </c>
      <c r="R9" s="10">
        <f>R16+R54+R72+R81+R88+R98+R118</f>
        <v>926362.6</v>
      </c>
    </row>
    <row r="10" spans="1:18" ht="75.75" thickBot="1" x14ac:dyDescent="0.3">
      <c r="A10" s="35"/>
      <c r="B10" s="41"/>
      <c r="C10" s="41"/>
      <c r="D10" s="41"/>
      <c r="E10" s="38"/>
      <c r="F10" s="8" t="s">
        <v>22</v>
      </c>
      <c r="G10" s="11">
        <v>833</v>
      </c>
      <c r="H10" s="9"/>
      <c r="I10" s="9"/>
      <c r="J10" s="9"/>
      <c r="K10" s="9"/>
      <c r="L10" s="10">
        <v>0</v>
      </c>
      <c r="M10" s="10">
        <v>11221.2</v>
      </c>
      <c r="N10" s="10">
        <f>N119</f>
        <v>56963.5</v>
      </c>
      <c r="O10" s="10">
        <f t="shared" ref="O10:R10" si="1">O119</f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</row>
    <row r="11" spans="1:18" ht="90.75" thickBot="1" x14ac:dyDescent="0.3">
      <c r="A11" s="35"/>
      <c r="B11" s="41"/>
      <c r="C11" s="41"/>
      <c r="D11" s="41"/>
      <c r="E11" s="38"/>
      <c r="F11" s="8" t="s">
        <v>239</v>
      </c>
      <c r="G11" s="11">
        <v>820</v>
      </c>
      <c r="H11" s="9"/>
      <c r="I11" s="9"/>
      <c r="J11" s="9"/>
      <c r="K11" s="9"/>
      <c r="L11" s="10">
        <v>0</v>
      </c>
      <c r="M11" s="10">
        <v>0</v>
      </c>
      <c r="N11" s="10">
        <f>N120</f>
        <v>84649.8</v>
      </c>
      <c r="O11" s="10">
        <f t="shared" ref="O11:R11" si="2">O120</f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</row>
    <row r="12" spans="1:18" ht="45.75" thickBot="1" x14ac:dyDescent="0.3">
      <c r="A12" s="35"/>
      <c r="B12" s="41"/>
      <c r="C12" s="41"/>
      <c r="D12" s="41"/>
      <c r="E12" s="38"/>
      <c r="F12" s="8" t="s">
        <v>24</v>
      </c>
      <c r="G12" s="11">
        <v>852</v>
      </c>
      <c r="H12" s="9"/>
      <c r="I12" s="9"/>
      <c r="J12" s="9"/>
      <c r="K12" s="9"/>
      <c r="L12" s="10">
        <v>211.8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75.75" thickBot="1" x14ac:dyDescent="0.3">
      <c r="A13" s="35"/>
      <c r="B13" s="41"/>
      <c r="C13" s="41"/>
      <c r="D13" s="41"/>
      <c r="E13" s="38"/>
      <c r="F13" s="8" t="s">
        <v>25</v>
      </c>
      <c r="G13" s="11">
        <v>863</v>
      </c>
      <c r="H13" s="9"/>
      <c r="I13" s="9"/>
      <c r="J13" s="9"/>
      <c r="K13" s="9"/>
      <c r="L13" s="10">
        <v>0</v>
      </c>
      <c r="M13" s="10">
        <v>501.4</v>
      </c>
      <c r="N13" s="10">
        <f>N89</f>
        <v>1883.3</v>
      </c>
      <c r="O13" s="10">
        <f t="shared" ref="O13:R13" si="3">O89</f>
        <v>1632.9</v>
      </c>
      <c r="P13" s="10">
        <f t="shared" si="3"/>
        <v>713.2</v>
      </c>
      <c r="Q13" s="10">
        <f t="shared" si="3"/>
        <v>729.7</v>
      </c>
      <c r="R13" s="10">
        <f t="shared" si="3"/>
        <v>1732.4</v>
      </c>
    </row>
    <row r="14" spans="1:18" ht="45.75" thickBot="1" x14ac:dyDescent="0.3">
      <c r="A14" s="36"/>
      <c r="B14" s="44"/>
      <c r="C14" s="44"/>
      <c r="D14" s="44"/>
      <c r="E14" s="39"/>
      <c r="F14" s="12" t="s">
        <v>26</v>
      </c>
      <c r="G14" s="13">
        <v>807</v>
      </c>
      <c r="H14" s="14"/>
      <c r="I14" s="14"/>
      <c r="J14" s="14"/>
      <c r="K14" s="14"/>
      <c r="L14" s="10">
        <v>0</v>
      </c>
      <c r="M14" s="10">
        <v>0</v>
      </c>
      <c r="N14" s="15">
        <f>N122</f>
        <v>33459.699999999997</v>
      </c>
      <c r="O14" s="10">
        <f t="shared" ref="O14:R14" si="4">O122</f>
        <v>71900</v>
      </c>
      <c r="P14" s="10">
        <f t="shared" si="4"/>
        <v>0</v>
      </c>
      <c r="Q14" s="10">
        <f t="shared" si="4"/>
        <v>0</v>
      </c>
      <c r="R14" s="10">
        <f t="shared" si="4"/>
        <v>0</v>
      </c>
    </row>
    <row r="15" spans="1:18" ht="28.9" customHeight="1" thickBot="1" x14ac:dyDescent="0.3">
      <c r="A15" s="34" t="s">
        <v>191</v>
      </c>
      <c r="B15" s="34">
        <v>1</v>
      </c>
      <c r="C15" s="40"/>
      <c r="D15" s="40"/>
      <c r="E15" s="45" t="s">
        <v>27</v>
      </c>
      <c r="F15" s="16" t="s">
        <v>20</v>
      </c>
      <c r="G15" s="14"/>
      <c r="H15" s="14"/>
      <c r="I15" s="14"/>
      <c r="J15" s="14"/>
      <c r="K15" s="14"/>
      <c r="L15" s="15">
        <v>397825.1</v>
      </c>
      <c r="M15" s="15">
        <v>423296.4</v>
      </c>
      <c r="N15" s="15">
        <f>N16</f>
        <v>519073.30000000005</v>
      </c>
      <c r="O15" s="15">
        <f t="shared" ref="O15:R15" si="5">O16</f>
        <v>555093.19999999995</v>
      </c>
      <c r="P15" s="15">
        <f t="shared" si="5"/>
        <v>530597.5</v>
      </c>
      <c r="Q15" s="15">
        <f t="shared" si="5"/>
        <v>488667.2</v>
      </c>
      <c r="R15" s="15">
        <f t="shared" si="5"/>
        <v>528780.69999999995</v>
      </c>
    </row>
    <row r="16" spans="1:18" ht="45.75" thickBot="1" x14ac:dyDescent="0.3">
      <c r="A16" s="36"/>
      <c r="B16" s="36"/>
      <c r="C16" s="44"/>
      <c r="D16" s="44"/>
      <c r="E16" s="46"/>
      <c r="F16" s="8" t="s">
        <v>21</v>
      </c>
      <c r="G16" s="11">
        <v>857</v>
      </c>
      <c r="H16" s="9"/>
      <c r="I16" s="9"/>
      <c r="J16" s="9"/>
      <c r="K16" s="9"/>
      <c r="L16" s="10">
        <v>397825.1</v>
      </c>
      <c r="M16" s="10">
        <v>423296.4</v>
      </c>
      <c r="N16" s="10">
        <f>SUM(N17,N18,N19,N20,N21,N22,N23,N24,N25,N26,N30,N33,N36,N40,N41,N42,N43,N46,N47)</f>
        <v>519073.30000000005</v>
      </c>
      <c r="O16" s="10">
        <f t="shared" ref="O16:R16" si="6">SUM(O17,O18,O19,O20,O21,O22,O23,O24,O25,O26,O30,O33,O36,O40,O41,O42,O43,O46,O47)</f>
        <v>555093.19999999995</v>
      </c>
      <c r="P16" s="10">
        <f t="shared" si="6"/>
        <v>530597.5</v>
      </c>
      <c r="Q16" s="10">
        <f t="shared" si="6"/>
        <v>488667.2</v>
      </c>
      <c r="R16" s="10">
        <f t="shared" si="6"/>
        <v>528780.69999999995</v>
      </c>
    </row>
    <row r="17" spans="1:18" ht="45.75" thickBot="1" x14ac:dyDescent="0.3">
      <c r="A17" s="17" t="s">
        <v>191</v>
      </c>
      <c r="B17" s="11">
        <v>1</v>
      </c>
      <c r="C17" s="11" t="s">
        <v>192</v>
      </c>
      <c r="D17" s="9"/>
      <c r="E17" s="8" t="s">
        <v>28</v>
      </c>
      <c r="F17" s="8" t="s">
        <v>21</v>
      </c>
      <c r="G17" s="11">
        <v>857</v>
      </c>
      <c r="H17" s="11" t="s">
        <v>191</v>
      </c>
      <c r="I17" s="11" t="s">
        <v>192</v>
      </c>
      <c r="J17" s="11" t="s">
        <v>29</v>
      </c>
      <c r="K17" s="11" t="s">
        <v>30</v>
      </c>
      <c r="L17" s="10">
        <v>98502</v>
      </c>
      <c r="M17" s="10">
        <v>114810.9</v>
      </c>
      <c r="N17" s="10">
        <v>137246.29999999999</v>
      </c>
      <c r="O17" s="10">
        <v>133221.6</v>
      </c>
      <c r="P17" s="10">
        <v>132329.60000000001</v>
      </c>
      <c r="Q17" s="10">
        <v>132329.60000000001</v>
      </c>
      <c r="R17" s="10">
        <v>137622.79999999999</v>
      </c>
    </row>
    <row r="18" spans="1:18" ht="45.75" thickBot="1" x14ac:dyDescent="0.3">
      <c r="A18" s="17" t="s">
        <v>191</v>
      </c>
      <c r="B18" s="11">
        <v>1</v>
      </c>
      <c r="C18" s="11" t="s">
        <v>193</v>
      </c>
      <c r="D18" s="9"/>
      <c r="E18" s="8" t="s">
        <v>31</v>
      </c>
      <c r="F18" s="8" t="s">
        <v>21</v>
      </c>
      <c r="G18" s="11">
        <v>857</v>
      </c>
      <c r="H18" s="11" t="s">
        <v>191</v>
      </c>
      <c r="I18" s="11" t="s">
        <v>192</v>
      </c>
      <c r="J18" s="11" t="s">
        <v>32</v>
      </c>
      <c r="K18" s="11">
        <v>621.62199999999996</v>
      </c>
      <c r="L18" s="10">
        <v>74632.100000000006</v>
      </c>
      <c r="M18" s="10">
        <v>73231.600000000006</v>
      </c>
      <c r="N18" s="10">
        <v>87556.2</v>
      </c>
      <c r="O18" s="10">
        <v>105283.7</v>
      </c>
      <c r="P18" s="10">
        <v>104425.7</v>
      </c>
      <c r="Q18" s="10">
        <v>104425.7</v>
      </c>
      <c r="R18" s="10">
        <v>108602.7</v>
      </c>
    </row>
    <row r="19" spans="1:18" ht="90.75" thickBot="1" x14ac:dyDescent="0.3">
      <c r="A19" s="17" t="s">
        <v>191</v>
      </c>
      <c r="B19" s="11">
        <v>1</v>
      </c>
      <c r="C19" s="11" t="s">
        <v>194</v>
      </c>
      <c r="D19" s="9"/>
      <c r="E19" s="8" t="s">
        <v>33</v>
      </c>
      <c r="F19" s="8" t="s">
        <v>21</v>
      </c>
      <c r="G19" s="11">
        <v>857</v>
      </c>
      <c r="H19" s="11" t="s">
        <v>191</v>
      </c>
      <c r="I19" s="11" t="s">
        <v>192</v>
      </c>
      <c r="J19" s="11" t="s">
        <v>34</v>
      </c>
      <c r="K19" s="11">
        <v>621</v>
      </c>
      <c r="L19" s="10">
        <v>8356.5</v>
      </c>
      <c r="M19" s="10">
        <v>9565.4</v>
      </c>
      <c r="N19" s="10">
        <v>11594</v>
      </c>
      <c r="O19" s="10">
        <v>6714</v>
      </c>
      <c r="P19" s="10">
        <v>6634</v>
      </c>
      <c r="Q19" s="10">
        <v>6634</v>
      </c>
      <c r="R19" s="10">
        <v>6899.4</v>
      </c>
    </row>
    <row r="20" spans="1:18" ht="45.75" thickBot="1" x14ac:dyDescent="0.3">
      <c r="A20" s="17" t="s">
        <v>191</v>
      </c>
      <c r="B20" s="11">
        <v>1</v>
      </c>
      <c r="C20" s="11" t="s">
        <v>195</v>
      </c>
      <c r="D20" s="9"/>
      <c r="E20" s="8" t="s">
        <v>35</v>
      </c>
      <c r="F20" s="8" t="s">
        <v>21</v>
      </c>
      <c r="G20" s="11">
        <v>857</v>
      </c>
      <c r="H20" s="11" t="s">
        <v>191</v>
      </c>
      <c r="I20" s="11" t="s">
        <v>192</v>
      </c>
      <c r="J20" s="11" t="s">
        <v>196</v>
      </c>
      <c r="K20" s="11">
        <v>621</v>
      </c>
      <c r="L20" s="10">
        <v>0</v>
      </c>
      <c r="M20" s="10">
        <v>0</v>
      </c>
      <c r="N20" s="10">
        <v>83819</v>
      </c>
      <c r="O20" s="10">
        <v>78138.899999999994</v>
      </c>
      <c r="P20" s="10">
        <v>77616.899999999994</v>
      </c>
      <c r="Q20" s="10">
        <v>77616.899999999994</v>
      </c>
      <c r="R20" s="10">
        <v>80721.600000000006</v>
      </c>
    </row>
    <row r="21" spans="1:18" ht="45.75" thickBot="1" x14ac:dyDescent="0.3">
      <c r="A21" s="17" t="s">
        <v>191</v>
      </c>
      <c r="B21" s="11">
        <v>1</v>
      </c>
      <c r="C21" s="11" t="s">
        <v>197</v>
      </c>
      <c r="D21" s="9"/>
      <c r="E21" s="8" t="s">
        <v>36</v>
      </c>
      <c r="F21" s="8" t="s">
        <v>21</v>
      </c>
      <c r="G21" s="11">
        <v>857</v>
      </c>
      <c r="H21" s="11" t="s">
        <v>191</v>
      </c>
      <c r="I21" s="11" t="s">
        <v>192</v>
      </c>
      <c r="J21" s="11" t="s">
        <v>37</v>
      </c>
      <c r="K21" s="11">
        <v>621</v>
      </c>
      <c r="L21" s="10">
        <v>30153.5</v>
      </c>
      <c r="M21" s="10">
        <v>32063.5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45.75" thickBot="1" x14ac:dyDescent="0.3">
      <c r="A22" s="17" t="s">
        <v>191</v>
      </c>
      <c r="B22" s="11">
        <v>1</v>
      </c>
      <c r="C22" s="11" t="s">
        <v>198</v>
      </c>
      <c r="D22" s="9"/>
      <c r="E22" s="8" t="s">
        <v>38</v>
      </c>
      <c r="F22" s="8" t="s">
        <v>21</v>
      </c>
      <c r="G22" s="11">
        <v>857</v>
      </c>
      <c r="H22" s="11" t="s">
        <v>191</v>
      </c>
      <c r="I22" s="11" t="s">
        <v>192</v>
      </c>
      <c r="J22" s="11" t="s">
        <v>39</v>
      </c>
      <c r="K22" s="11">
        <v>621</v>
      </c>
      <c r="L22" s="10">
        <v>40606.6</v>
      </c>
      <c r="M22" s="10">
        <v>44479.9</v>
      </c>
      <c r="N22" s="10">
        <v>56301.7</v>
      </c>
      <c r="O22" s="10">
        <v>74804.5</v>
      </c>
      <c r="P22" s="10">
        <v>74276.5</v>
      </c>
      <c r="Q22" s="10">
        <v>74276.5</v>
      </c>
      <c r="R22" s="10">
        <v>77247.600000000006</v>
      </c>
    </row>
    <row r="23" spans="1:18" ht="45.75" thickBot="1" x14ac:dyDescent="0.3">
      <c r="A23" s="17" t="s">
        <v>191</v>
      </c>
      <c r="B23" s="11">
        <v>1</v>
      </c>
      <c r="C23" s="11" t="s">
        <v>199</v>
      </c>
      <c r="D23" s="9"/>
      <c r="E23" s="8" t="s">
        <v>40</v>
      </c>
      <c r="F23" s="8" t="s">
        <v>21</v>
      </c>
      <c r="G23" s="11">
        <v>857</v>
      </c>
      <c r="H23" s="11" t="s">
        <v>191</v>
      </c>
      <c r="I23" s="11" t="s">
        <v>192</v>
      </c>
      <c r="J23" s="11" t="s">
        <v>41</v>
      </c>
      <c r="K23" s="11">
        <v>621</v>
      </c>
      <c r="L23" s="10">
        <v>13001.4</v>
      </c>
      <c r="M23" s="10">
        <v>16000.5</v>
      </c>
      <c r="N23" s="10">
        <v>19420.900000000001</v>
      </c>
      <c r="O23" s="10">
        <v>18722.400000000001</v>
      </c>
      <c r="P23" s="10">
        <v>18222.400000000001</v>
      </c>
      <c r="Q23" s="10">
        <v>18222.400000000001</v>
      </c>
      <c r="R23" s="10">
        <v>18951.3</v>
      </c>
    </row>
    <row r="24" spans="1:18" ht="45.75" thickBot="1" x14ac:dyDescent="0.3">
      <c r="A24" s="17" t="s">
        <v>191</v>
      </c>
      <c r="B24" s="11">
        <v>1</v>
      </c>
      <c r="C24" s="11" t="s">
        <v>191</v>
      </c>
      <c r="D24" s="9"/>
      <c r="E24" s="8" t="s">
        <v>42</v>
      </c>
      <c r="F24" s="8" t="s">
        <v>21</v>
      </c>
      <c r="G24" s="11">
        <v>857</v>
      </c>
      <c r="H24" s="11" t="s">
        <v>191</v>
      </c>
      <c r="I24" s="11" t="s">
        <v>192</v>
      </c>
      <c r="J24" s="11" t="s">
        <v>43</v>
      </c>
      <c r="K24" s="11">
        <v>621.62199999999996</v>
      </c>
      <c r="L24" s="10">
        <v>10851.1</v>
      </c>
      <c r="M24" s="10">
        <v>11091.3</v>
      </c>
      <c r="N24" s="10">
        <v>14284.4</v>
      </c>
      <c r="O24" s="10">
        <v>28783.200000000001</v>
      </c>
      <c r="P24" s="10">
        <v>28503.200000000001</v>
      </c>
      <c r="Q24" s="10">
        <v>28503.200000000001</v>
      </c>
      <c r="R24" s="10">
        <v>29643.3</v>
      </c>
    </row>
    <row r="25" spans="1:18" ht="105.75" thickBot="1" x14ac:dyDescent="0.3">
      <c r="A25" s="17" t="s">
        <v>191</v>
      </c>
      <c r="B25" s="11" t="s">
        <v>200</v>
      </c>
      <c r="C25" s="11" t="s">
        <v>201</v>
      </c>
      <c r="D25" s="9"/>
      <c r="E25" s="8" t="s">
        <v>241</v>
      </c>
      <c r="F25" s="8" t="s">
        <v>21</v>
      </c>
      <c r="G25" s="11">
        <v>857</v>
      </c>
      <c r="H25" s="11" t="s">
        <v>191</v>
      </c>
      <c r="I25" s="11" t="s">
        <v>192</v>
      </c>
      <c r="J25" s="11" t="s">
        <v>202</v>
      </c>
      <c r="K25" s="11">
        <v>611</v>
      </c>
      <c r="L25" s="10">
        <v>0</v>
      </c>
      <c r="M25" s="10">
        <v>0</v>
      </c>
      <c r="N25" s="10">
        <v>39921.1</v>
      </c>
      <c r="O25" s="10">
        <v>43406.400000000001</v>
      </c>
      <c r="P25" s="10">
        <v>43406.400000000001</v>
      </c>
      <c r="Q25" s="10">
        <v>43406.400000000001</v>
      </c>
      <c r="R25" s="10">
        <v>45142.7</v>
      </c>
    </row>
    <row r="26" spans="1:18" ht="75.75" thickBot="1" x14ac:dyDescent="0.3">
      <c r="A26" s="18" t="s">
        <v>191</v>
      </c>
      <c r="B26" s="13">
        <v>1</v>
      </c>
      <c r="C26" s="13">
        <v>10</v>
      </c>
      <c r="D26" s="14"/>
      <c r="E26" s="16" t="s">
        <v>44</v>
      </c>
      <c r="F26" s="16" t="s">
        <v>21</v>
      </c>
      <c r="G26" s="13">
        <v>857</v>
      </c>
      <c r="H26" s="13" t="s">
        <v>191</v>
      </c>
      <c r="I26" s="13" t="s">
        <v>45</v>
      </c>
      <c r="J26" s="13" t="s">
        <v>46</v>
      </c>
      <c r="K26" s="14"/>
      <c r="L26" s="10">
        <v>0</v>
      </c>
      <c r="M26" s="10">
        <v>0</v>
      </c>
      <c r="N26" s="15">
        <f>N27+N28+N29</f>
        <v>11169.7</v>
      </c>
      <c r="O26" s="15">
        <f t="shared" ref="O26:R26" si="7">O27+O28+O29</f>
        <v>13828.6</v>
      </c>
      <c r="P26" s="15">
        <f t="shared" si="7"/>
        <v>11201</v>
      </c>
      <c r="Q26" s="15">
        <f t="shared" si="7"/>
        <v>0</v>
      </c>
      <c r="R26" s="15">
        <f t="shared" si="7"/>
        <v>3900</v>
      </c>
    </row>
    <row r="27" spans="1:18" ht="45.75" thickBot="1" x14ac:dyDescent="0.3">
      <c r="A27" s="17" t="s">
        <v>191</v>
      </c>
      <c r="B27" s="11">
        <v>1</v>
      </c>
      <c r="C27" s="11">
        <v>10</v>
      </c>
      <c r="D27" s="11" t="s">
        <v>192</v>
      </c>
      <c r="E27" s="8" t="s">
        <v>47</v>
      </c>
      <c r="F27" s="8" t="s">
        <v>21</v>
      </c>
      <c r="G27" s="11">
        <v>857</v>
      </c>
      <c r="H27" s="11" t="s">
        <v>191</v>
      </c>
      <c r="I27" s="11" t="s">
        <v>195</v>
      </c>
      <c r="J27" s="11" t="s">
        <v>203</v>
      </c>
      <c r="K27" s="11" t="s">
        <v>48</v>
      </c>
      <c r="L27" s="10">
        <v>0</v>
      </c>
      <c r="M27" s="10">
        <v>0</v>
      </c>
      <c r="N27" s="10">
        <v>1770</v>
      </c>
      <c r="O27" s="10">
        <v>0</v>
      </c>
      <c r="P27" s="10">
        <v>0</v>
      </c>
      <c r="Q27" s="10">
        <v>0</v>
      </c>
      <c r="R27" s="15">
        <v>3900</v>
      </c>
    </row>
    <row r="28" spans="1:18" ht="105.75" thickBot="1" x14ac:dyDescent="0.3">
      <c r="A28" s="18" t="s">
        <v>191</v>
      </c>
      <c r="B28" s="13">
        <v>1</v>
      </c>
      <c r="C28" s="13">
        <v>10</v>
      </c>
      <c r="D28" s="13" t="s">
        <v>193</v>
      </c>
      <c r="E28" s="16" t="s">
        <v>49</v>
      </c>
      <c r="F28" s="16" t="s">
        <v>21</v>
      </c>
      <c r="G28" s="13">
        <v>857</v>
      </c>
      <c r="H28" s="13" t="s">
        <v>191</v>
      </c>
      <c r="I28" s="13" t="s">
        <v>45</v>
      </c>
      <c r="J28" s="13" t="s">
        <v>203</v>
      </c>
      <c r="K28" s="13" t="s">
        <v>204</v>
      </c>
      <c r="L28" s="10">
        <v>0</v>
      </c>
      <c r="M28" s="10">
        <v>0</v>
      </c>
      <c r="N28" s="15">
        <v>8550</v>
      </c>
      <c r="O28" s="15">
        <v>11894</v>
      </c>
      <c r="P28" s="15">
        <v>9634</v>
      </c>
      <c r="Q28" s="15">
        <v>0</v>
      </c>
      <c r="R28" s="10">
        <v>0</v>
      </c>
    </row>
    <row r="29" spans="1:18" ht="60.75" thickBot="1" x14ac:dyDescent="0.3">
      <c r="A29" s="17" t="s">
        <v>191</v>
      </c>
      <c r="B29" s="11">
        <v>1</v>
      </c>
      <c r="C29" s="11">
        <v>10</v>
      </c>
      <c r="D29" s="11" t="s">
        <v>194</v>
      </c>
      <c r="E29" s="8" t="s">
        <v>50</v>
      </c>
      <c r="F29" s="8" t="s">
        <v>21</v>
      </c>
      <c r="G29" s="11">
        <v>857</v>
      </c>
      <c r="H29" s="11" t="s">
        <v>191</v>
      </c>
      <c r="I29" s="11" t="s">
        <v>45</v>
      </c>
      <c r="J29" s="11" t="s">
        <v>203</v>
      </c>
      <c r="K29" s="11">
        <v>622</v>
      </c>
      <c r="L29" s="10">
        <v>0</v>
      </c>
      <c r="M29" s="10">
        <v>0</v>
      </c>
      <c r="N29" s="10">
        <v>849.7</v>
      </c>
      <c r="O29" s="10">
        <v>1934.6</v>
      </c>
      <c r="P29" s="10">
        <v>1567</v>
      </c>
      <c r="Q29" s="10">
        <v>0</v>
      </c>
      <c r="R29" s="15">
        <v>0</v>
      </c>
    </row>
    <row r="30" spans="1:18" ht="45.75" thickBot="1" x14ac:dyDescent="0.3">
      <c r="A30" s="17" t="s">
        <v>191</v>
      </c>
      <c r="B30" s="11">
        <v>1</v>
      </c>
      <c r="C30" s="11">
        <v>11</v>
      </c>
      <c r="D30" s="9"/>
      <c r="E30" s="8" t="s">
        <v>51</v>
      </c>
      <c r="F30" s="8" t="s">
        <v>21</v>
      </c>
      <c r="G30" s="11">
        <v>857</v>
      </c>
      <c r="H30" s="11" t="s">
        <v>191</v>
      </c>
      <c r="I30" s="11" t="s">
        <v>195</v>
      </c>
      <c r="J30" s="11" t="s">
        <v>52</v>
      </c>
      <c r="K30" s="9"/>
      <c r="L30" s="10">
        <v>517</v>
      </c>
      <c r="M30" s="10">
        <v>575</v>
      </c>
      <c r="N30" s="10">
        <f>SUM(N31:N32)</f>
        <v>175</v>
      </c>
      <c r="O30" s="10">
        <f t="shared" ref="O30:R30" si="8">SUM(O31:O32)</f>
        <v>175</v>
      </c>
      <c r="P30" s="10">
        <f t="shared" si="8"/>
        <v>175</v>
      </c>
      <c r="Q30" s="10">
        <f t="shared" si="8"/>
        <v>175</v>
      </c>
      <c r="R30" s="10">
        <f t="shared" si="8"/>
        <v>175</v>
      </c>
    </row>
    <row r="31" spans="1:18" ht="90.75" thickBot="1" x14ac:dyDescent="0.3">
      <c r="A31" s="17" t="s">
        <v>191</v>
      </c>
      <c r="B31" s="11">
        <v>1</v>
      </c>
      <c r="C31" s="11">
        <v>11</v>
      </c>
      <c r="D31" s="11" t="s">
        <v>192</v>
      </c>
      <c r="E31" s="8" t="s">
        <v>242</v>
      </c>
      <c r="F31" s="8" t="s">
        <v>21</v>
      </c>
      <c r="G31" s="11">
        <v>857</v>
      </c>
      <c r="H31" s="11" t="s">
        <v>191</v>
      </c>
      <c r="I31" s="11" t="s">
        <v>195</v>
      </c>
      <c r="J31" s="11" t="s">
        <v>53</v>
      </c>
      <c r="K31" s="11">
        <v>350</v>
      </c>
      <c r="L31" s="10">
        <v>175</v>
      </c>
      <c r="M31" s="10">
        <v>175</v>
      </c>
      <c r="N31" s="10">
        <v>175</v>
      </c>
      <c r="O31" s="10">
        <v>175</v>
      </c>
      <c r="P31" s="10">
        <v>175</v>
      </c>
      <c r="Q31" s="10">
        <v>175</v>
      </c>
      <c r="R31" s="10">
        <v>175</v>
      </c>
    </row>
    <row r="32" spans="1:18" ht="75.75" thickBot="1" x14ac:dyDescent="0.3">
      <c r="A32" s="17" t="s">
        <v>191</v>
      </c>
      <c r="B32" s="11">
        <v>1</v>
      </c>
      <c r="C32" s="11">
        <v>11</v>
      </c>
      <c r="D32" s="11" t="s">
        <v>193</v>
      </c>
      <c r="E32" s="8" t="s">
        <v>54</v>
      </c>
      <c r="F32" s="8" t="s">
        <v>21</v>
      </c>
      <c r="G32" s="11">
        <v>857</v>
      </c>
      <c r="H32" s="11" t="s">
        <v>191</v>
      </c>
      <c r="I32" s="11" t="s">
        <v>195</v>
      </c>
      <c r="J32" s="11" t="s">
        <v>55</v>
      </c>
      <c r="K32" s="11">
        <v>630</v>
      </c>
      <c r="L32" s="10">
        <v>342</v>
      </c>
      <c r="M32" s="10">
        <v>400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</row>
    <row r="33" spans="1:18" ht="45.75" thickBot="1" x14ac:dyDescent="0.3">
      <c r="A33" s="17" t="s">
        <v>191</v>
      </c>
      <c r="B33" s="11">
        <v>1</v>
      </c>
      <c r="C33" s="11">
        <v>12</v>
      </c>
      <c r="D33" s="9"/>
      <c r="E33" s="8" t="s">
        <v>56</v>
      </c>
      <c r="F33" s="8" t="s">
        <v>21</v>
      </c>
      <c r="G33" s="11">
        <v>857</v>
      </c>
      <c r="H33" s="11" t="s">
        <v>57</v>
      </c>
      <c r="I33" s="11" t="s">
        <v>58</v>
      </c>
      <c r="J33" s="11" t="s">
        <v>59</v>
      </c>
      <c r="K33" s="9"/>
      <c r="L33" s="10">
        <v>177.5</v>
      </c>
      <c r="M33" s="10">
        <v>177.5</v>
      </c>
      <c r="N33" s="10">
        <f>SUM(N34:N35)</f>
        <v>177.5</v>
      </c>
      <c r="O33" s="10">
        <f t="shared" ref="O33:R33" si="9">SUM(O34:O35)</f>
        <v>177.5</v>
      </c>
      <c r="P33" s="10">
        <f t="shared" si="9"/>
        <v>177.5</v>
      </c>
      <c r="Q33" s="10">
        <f t="shared" si="9"/>
        <v>177.5</v>
      </c>
      <c r="R33" s="10">
        <f t="shared" si="9"/>
        <v>177.5</v>
      </c>
    </row>
    <row r="34" spans="1:18" ht="105.75" thickBot="1" x14ac:dyDescent="0.3">
      <c r="A34" s="17" t="s">
        <v>191</v>
      </c>
      <c r="B34" s="11">
        <v>1</v>
      </c>
      <c r="C34" s="11">
        <v>12</v>
      </c>
      <c r="D34" s="11" t="s">
        <v>192</v>
      </c>
      <c r="E34" s="8" t="s">
        <v>243</v>
      </c>
      <c r="F34" s="8" t="s">
        <v>21</v>
      </c>
      <c r="G34" s="11">
        <v>857</v>
      </c>
      <c r="H34" s="11" t="s">
        <v>191</v>
      </c>
      <c r="I34" s="11" t="s">
        <v>195</v>
      </c>
      <c r="J34" s="11" t="s">
        <v>60</v>
      </c>
      <c r="K34" s="11">
        <v>350</v>
      </c>
      <c r="L34" s="10">
        <v>150</v>
      </c>
      <c r="M34" s="10">
        <v>150</v>
      </c>
      <c r="N34" s="10">
        <v>150</v>
      </c>
      <c r="O34" s="10">
        <v>150</v>
      </c>
      <c r="P34" s="10">
        <v>150</v>
      </c>
      <c r="Q34" s="10">
        <v>150</v>
      </c>
      <c r="R34" s="10">
        <v>150</v>
      </c>
    </row>
    <row r="35" spans="1:18" ht="75.75" thickBot="1" x14ac:dyDescent="0.3">
      <c r="A35" s="17" t="s">
        <v>191</v>
      </c>
      <c r="B35" s="11">
        <v>1</v>
      </c>
      <c r="C35" s="11">
        <v>12</v>
      </c>
      <c r="D35" s="11" t="s">
        <v>193</v>
      </c>
      <c r="E35" s="8" t="s">
        <v>61</v>
      </c>
      <c r="F35" s="8" t="s">
        <v>21</v>
      </c>
      <c r="G35" s="11">
        <v>857</v>
      </c>
      <c r="H35" s="11" t="s">
        <v>199</v>
      </c>
      <c r="I35" s="11" t="s">
        <v>201</v>
      </c>
      <c r="J35" s="11" t="s">
        <v>62</v>
      </c>
      <c r="K35" s="11">
        <v>340</v>
      </c>
      <c r="L35" s="10">
        <v>27.5</v>
      </c>
      <c r="M35" s="10">
        <v>27.5</v>
      </c>
      <c r="N35" s="10">
        <v>27.5</v>
      </c>
      <c r="O35" s="10">
        <v>27.5</v>
      </c>
      <c r="P35" s="10">
        <v>27.5</v>
      </c>
      <c r="Q35" s="10">
        <v>27.5</v>
      </c>
      <c r="R35" s="10">
        <v>27.5</v>
      </c>
    </row>
    <row r="36" spans="1:18" ht="60.75" thickBot="1" x14ac:dyDescent="0.3">
      <c r="A36" s="17" t="s">
        <v>191</v>
      </c>
      <c r="B36" s="11">
        <v>1</v>
      </c>
      <c r="C36" s="11">
        <v>13</v>
      </c>
      <c r="D36" s="9"/>
      <c r="E36" s="8" t="s">
        <v>63</v>
      </c>
      <c r="F36" s="8" t="s">
        <v>21</v>
      </c>
      <c r="G36" s="11">
        <v>857</v>
      </c>
      <c r="H36" s="11" t="s">
        <v>191</v>
      </c>
      <c r="I36" s="11" t="s">
        <v>192</v>
      </c>
      <c r="J36" s="11" t="s">
        <v>64</v>
      </c>
      <c r="K36" s="9"/>
      <c r="L36" s="10">
        <v>16983</v>
      </c>
      <c r="M36" s="10">
        <v>20674.400000000001</v>
      </c>
      <c r="N36" s="10">
        <f>SUM(N37:N39)</f>
        <v>17539.2</v>
      </c>
      <c r="O36" s="10">
        <f t="shared" ref="O36:R36" si="10">SUM(O37:O39)</f>
        <v>11000</v>
      </c>
      <c r="P36" s="10">
        <f t="shared" si="10"/>
        <v>0</v>
      </c>
      <c r="Q36" s="10">
        <f t="shared" si="10"/>
        <v>0</v>
      </c>
      <c r="R36" s="10">
        <f t="shared" si="10"/>
        <v>16680.8</v>
      </c>
    </row>
    <row r="37" spans="1:18" ht="45.75" thickBot="1" x14ac:dyDescent="0.3">
      <c r="A37" s="17" t="s">
        <v>191</v>
      </c>
      <c r="B37" s="11">
        <v>1</v>
      </c>
      <c r="C37" s="11">
        <v>13</v>
      </c>
      <c r="D37" s="11" t="s">
        <v>192</v>
      </c>
      <c r="E37" s="8" t="s">
        <v>65</v>
      </c>
      <c r="F37" s="8" t="s">
        <v>21</v>
      </c>
      <c r="G37" s="11">
        <v>857</v>
      </c>
      <c r="H37" s="11" t="s">
        <v>191</v>
      </c>
      <c r="I37" s="11" t="s">
        <v>192</v>
      </c>
      <c r="J37" s="11" t="s">
        <v>66</v>
      </c>
      <c r="K37" s="11">
        <v>622</v>
      </c>
      <c r="L37" s="10">
        <v>6000</v>
      </c>
      <c r="M37" s="10">
        <v>9500</v>
      </c>
      <c r="N37" s="10">
        <v>6000</v>
      </c>
      <c r="O37" s="10">
        <v>5000</v>
      </c>
      <c r="P37" s="10">
        <v>0</v>
      </c>
      <c r="Q37" s="10">
        <v>0</v>
      </c>
      <c r="R37" s="10">
        <v>5200</v>
      </c>
    </row>
    <row r="38" spans="1:18" ht="45.75" thickBot="1" x14ac:dyDescent="0.3">
      <c r="A38" s="17" t="s">
        <v>191</v>
      </c>
      <c r="B38" s="11">
        <v>1</v>
      </c>
      <c r="C38" s="11">
        <v>13</v>
      </c>
      <c r="D38" s="11" t="s">
        <v>193</v>
      </c>
      <c r="E38" s="8" t="s">
        <v>67</v>
      </c>
      <c r="F38" s="8" t="s">
        <v>21</v>
      </c>
      <c r="G38" s="11">
        <v>857</v>
      </c>
      <c r="H38" s="11" t="s">
        <v>191</v>
      </c>
      <c r="I38" s="11" t="s">
        <v>192</v>
      </c>
      <c r="J38" s="11" t="s">
        <v>68</v>
      </c>
      <c r="K38" s="11">
        <v>622</v>
      </c>
      <c r="L38" s="10">
        <v>6500</v>
      </c>
      <c r="M38" s="10">
        <v>6500</v>
      </c>
      <c r="N38" s="10">
        <v>6500</v>
      </c>
      <c r="O38" s="10">
        <v>6000</v>
      </c>
      <c r="P38" s="10">
        <v>0</v>
      </c>
      <c r="Q38" s="10">
        <v>0</v>
      </c>
      <c r="R38" s="10">
        <v>6240</v>
      </c>
    </row>
    <row r="39" spans="1:18" ht="45.75" thickBot="1" x14ac:dyDescent="0.3">
      <c r="A39" s="17" t="s">
        <v>191</v>
      </c>
      <c r="B39" s="11">
        <v>1</v>
      </c>
      <c r="C39" s="11">
        <v>13</v>
      </c>
      <c r="D39" s="11" t="s">
        <v>194</v>
      </c>
      <c r="E39" s="8" t="s">
        <v>69</v>
      </c>
      <c r="F39" s="8" t="s">
        <v>21</v>
      </c>
      <c r="G39" s="11">
        <v>857</v>
      </c>
      <c r="H39" s="11" t="s">
        <v>191</v>
      </c>
      <c r="I39" s="11" t="s">
        <v>192</v>
      </c>
      <c r="J39" s="11" t="s">
        <v>70</v>
      </c>
      <c r="K39" s="11">
        <v>622</v>
      </c>
      <c r="L39" s="10">
        <v>4483</v>
      </c>
      <c r="M39" s="10">
        <v>4674.3999999999996</v>
      </c>
      <c r="N39" s="10">
        <v>5039.2</v>
      </c>
      <c r="O39" s="10">
        <v>0</v>
      </c>
      <c r="P39" s="10">
        <v>0</v>
      </c>
      <c r="Q39" s="10">
        <v>0</v>
      </c>
      <c r="R39" s="10">
        <v>5240.8</v>
      </c>
    </row>
    <row r="40" spans="1:18" ht="45.75" thickBot="1" x14ac:dyDescent="0.3">
      <c r="A40" s="18" t="s">
        <v>191</v>
      </c>
      <c r="B40" s="13">
        <v>1</v>
      </c>
      <c r="C40" s="13">
        <v>14</v>
      </c>
      <c r="D40" s="14"/>
      <c r="E40" s="16" t="s">
        <v>71</v>
      </c>
      <c r="F40" s="16" t="s">
        <v>21</v>
      </c>
      <c r="G40" s="13">
        <v>857</v>
      </c>
      <c r="H40" s="13" t="s">
        <v>191</v>
      </c>
      <c r="I40" s="13" t="s">
        <v>192</v>
      </c>
      <c r="J40" s="13" t="s">
        <v>205</v>
      </c>
      <c r="K40" s="13">
        <v>622</v>
      </c>
      <c r="L40" s="10">
        <v>0</v>
      </c>
      <c r="M40" s="10">
        <v>0</v>
      </c>
      <c r="N40" s="10">
        <v>0</v>
      </c>
      <c r="O40" s="15">
        <v>1788.4</v>
      </c>
      <c r="P40" s="15">
        <v>1448.6</v>
      </c>
      <c r="Q40" s="10">
        <v>0</v>
      </c>
      <c r="R40" s="10">
        <v>0</v>
      </c>
    </row>
    <row r="41" spans="1:18" ht="75.75" thickBot="1" x14ac:dyDescent="0.3">
      <c r="A41" s="18" t="s">
        <v>191</v>
      </c>
      <c r="B41" s="13">
        <v>1</v>
      </c>
      <c r="C41" s="13">
        <v>15</v>
      </c>
      <c r="D41" s="14"/>
      <c r="E41" s="16" t="s">
        <v>72</v>
      </c>
      <c r="F41" s="16" t="s">
        <v>21</v>
      </c>
      <c r="G41" s="13">
        <v>857</v>
      </c>
      <c r="H41" s="13" t="s">
        <v>191</v>
      </c>
      <c r="I41" s="13" t="s">
        <v>192</v>
      </c>
      <c r="J41" s="13" t="s">
        <v>73</v>
      </c>
      <c r="K41" s="13" t="s">
        <v>74</v>
      </c>
      <c r="L41" s="10">
        <v>1700</v>
      </c>
      <c r="M41" s="10">
        <v>1700</v>
      </c>
      <c r="N41" s="10">
        <v>1700</v>
      </c>
      <c r="O41" s="10">
        <v>1700</v>
      </c>
      <c r="P41" s="10">
        <v>1700</v>
      </c>
      <c r="Q41" s="10">
        <v>1700</v>
      </c>
      <c r="R41" s="10">
        <v>1768</v>
      </c>
    </row>
    <row r="42" spans="1:18" ht="90.75" thickBot="1" x14ac:dyDescent="0.3">
      <c r="A42" s="18" t="s">
        <v>191</v>
      </c>
      <c r="B42" s="13">
        <v>1</v>
      </c>
      <c r="C42" s="13">
        <v>16</v>
      </c>
      <c r="D42" s="14"/>
      <c r="E42" s="16" t="s">
        <v>75</v>
      </c>
      <c r="F42" s="16" t="s">
        <v>21</v>
      </c>
      <c r="G42" s="13">
        <v>857</v>
      </c>
      <c r="H42" s="13" t="s">
        <v>191</v>
      </c>
      <c r="I42" s="13" t="s">
        <v>192</v>
      </c>
      <c r="J42" s="13" t="s">
        <v>76</v>
      </c>
      <c r="K42" s="13" t="s">
        <v>74</v>
      </c>
      <c r="L42" s="10">
        <v>950</v>
      </c>
      <c r="M42" s="10">
        <v>1050</v>
      </c>
      <c r="N42" s="10">
        <v>1050</v>
      </c>
      <c r="O42" s="10">
        <v>1200</v>
      </c>
      <c r="P42" s="10">
        <v>1200</v>
      </c>
      <c r="Q42" s="10">
        <v>1200</v>
      </c>
      <c r="R42" s="10">
        <v>1248</v>
      </c>
    </row>
    <row r="43" spans="1:18" ht="75.75" thickBot="1" x14ac:dyDescent="0.3">
      <c r="A43" s="17" t="s">
        <v>191</v>
      </c>
      <c r="B43" s="11">
        <v>1</v>
      </c>
      <c r="C43" s="11">
        <v>19</v>
      </c>
      <c r="D43" s="9"/>
      <c r="E43" s="8" t="s">
        <v>77</v>
      </c>
      <c r="F43" s="8" t="s">
        <v>21</v>
      </c>
      <c r="G43" s="11">
        <v>857</v>
      </c>
      <c r="H43" s="11" t="s">
        <v>57</v>
      </c>
      <c r="I43" s="11" t="s">
        <v>206</v>
      </c>
      <c r="J43" s="11" t="s">
        <v>78</v>
      </c>
      <c r="K43" s="9"/>
      <c r="L43" s="10">
        <v>9165</v>
      </c>
      <c r="M43" s="10">
        <v>600</v>
      </c>
      <c r="N43" s="10">
        <f>N44</f>
        <v>200</v>
      </c>
      <c r="O43" s="10">
        <f t="shared" ref="O43:R43" si="11">O44</f>
        <v>0</v>
      </c>
      <c r="P43" s="10">
        <f t="shared" si="11"/>
        <v>0</v>
      </c>
      <c r="Q43" s="10">
        <f t="shared" si="11"/>
        <v>0</v>
      </c>
      <c r="R43" s="10">
        <f t="shared" si="11"/>
        <v>0</v>
      </c>
    </row>
    <row r="44" spans="1:18" ht="90.75" thickBot="1" x14ac:dyDescent="0.3">
      <c r="A44" s="17" t="s">
        <v>191</v>
      </c>
      <c r="B44" s="11">
        <v>1</v>
      </c>
      <c r="C44" s="11">
        <v>19</v>
      </c>
      <c r="D44" s="11" t="s">
        <v>199</v>
      </c>
      <c r="E44" s="8" t="s">
        <v>79</v>
      </c>
      <c r="F44" s="8" t="s">
        <v>21</v>
      </c>
      <c r="G44" s="11">
        <v>857</v>
      </c>
      <c r="H44" s="11" t="s">
        <v>191</v>
      </c>
      <c r="I44" s="11" t="s">
        <v>192</v>
      </c>
      <c r="J44" s="11" t="s">
        <v>207</v>
      </c>
      <c r="K44" s="11">
        <v>622</v>
      </c>
      <c r="L44" s="10">
        <v>0</v>
      </c>
      <c r="M44" s="10">
        <v>600</v>
      </c>
      <c r="N44" s="10">
        <v>200</v>
      </c>
      <c r="O44" s="10">
        <v>0</v>
      </c>
      <c r="P44" s="10">
        <v>0</v>
      </c>
      <c r="Q44" s="10">
        <v>0</v>
      </c>
      <c r="R44" s="10">
        <v>0</v>
      </c>
    </row>
    <row r="45" spans="1:18" ht="45.75" thickBot="1" x14ac:dyDescent="0.3">
      <c r="A45" s="17" t="s">
        <v>191</v>
      </c>
      <c r="B45" s="11">
        <v>1</v>
      </c>
      <c r="C45" s="11">
        <v>19</v>
      </c>
      <c r="D45" s="11">
        <v>11</v>
      </c>
      <c r="E45" s="8" t="s">
        <v>80</v>
      </c>
      <c r="F45" s="8" t="s">
        <v>21</v>
      </c>
      <c r="G45" s="11">
        <v>857</v>
      </c>
      <c r="H45" s="11" t="s">
        <v>199</v>
      </c>
      <c r="I45" s="11" t="s">
        <v>193</v>
      </c>
      <c r="J45" s="11" t="s">
        <v>208</v>
      </c>
      <c r="K45" s="11">
        <v>540</v>
      </c>
      <c r="L45" s="10">
        <v>9165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75.75" thickBot="1" x14ac:dyDescent="0.3">
      <c r="A46" s="17" t="s">
        <v>191</v>
      </c>
      <c r="B46" s="11">
        <v>1</v>
      </c>
      <c r="C46" s="11">
        <v>20</v>
      </c>
      <c r="D46" s="9"/>
      <c r="E46" s="8" t="s">
        <v>81</v>
      </c>
      <c r="F46" s="8" t="s">
        <v>21</v>
      </c>
      <c r="G46" s="11">
        <v>857</v>
      </c>
      <c r="H46" s="11" t="s">
        <v>191</v>
      </c>
      <c r="I46" s="11" t="s">
        <v>45</v>
      </c>
      <c r="J46" s="11" t="s">
        <v>209</v>
      </c>
      <c r="K46" s="11" t="s">
        <v>82</v>
      </c>
      <c r="L46" s="10">
        <v>0</v>
      </c>
      <c r="M46" s="10">
        <v>911</v>
      </c>
      <c r="N46" s="10">
        <v>2214.3000000000002</v>
      </c>
      <c r="O46" s="10">
        <v>0</v>
      </c>
      <c r="P46" s="10">
        <v>0</v>
      </c>
      <c r="Q46" s="10">
        <v>0</v>
      </c>
      <c r="R46" s="10">
        <v>0</v>
      </c>
    </row>
    <row r="47" spans="1:18" ht="180.75" thickBot="1" x14ac:dyDescent="0.3">
      <c r="A47" s="18" t="s">
        <v>191</v>
      </c>
      <c r="B47" s="13">
        <v>1</v>
      </c>
      <c r="C47" s="13">
        <v>21</v>
      </c>
      <c r="D47" s="14"/>
      <c r="E47" s="16" t="s">
        <v>83</v>
      </c>
      <c r="F47" s="16" t="s">
        <v>21</v>
      </c>
      <c r="G47" s="13">
        <v>857</v>
      </c>
      <c r="H47" s="13" t="s">
        <v>191</v>
      </c>
      <c r="I47" s="13" t="s">
        <v>45</v>
      </c>
      <c r="J47" s="13" t="s">
        <v>210</v>
      </c>
      <c r="K47" s="14"/>
      <c r="L47" s="15">
        <v>0</v>
      </c>
      <c r="M47" s="15">
        <v>20142.900000000001</v>
      </c>
      <c r="N47" s="15">
        <f>SUM(N48:N49)</f>
        <v>34704</v>
      </c>
      <c r="O47" s="15">
        <f t="shared" ref="O47:R47" si="12">SUM(O48:O49)</f>
        <v>36149</v>
      </c>
      <c r="P47" s="15">
        <f t="shared" si="12"/>
        <v>29280.7</v>
      </c>
      <c r="Q47" s="15">
        <f t="shared" si="12"/>
        <v>0</v>
      </c>
      <c r="R47" s="15">
        <f t="shared" si="12"/>
        <v>0</v>
      </c>
    </row>
    <row r="48" spans="1:18" ht="120.75" thickBot="1" x14ac:dyDescent="0.3">
      <c r="A48" s="17" t="s">
        <v>191</v>
      </c>
      <c r="B48" s="11">
        <v>1</v>
      </c>
      <c r="C48" s="11">
        <v>21</v>
      </c>
      <c r="D48" s="11" t="s">
        <v>192</v>
      </c>
      <c r="E48" s="8" t="s">
        <v>84</v>
      </c>
      <c r="F48" s="8" t="s">
        <v>21</v>
      </c>
      <c r="G48" s="11">
        <v>857</v>
      </c>
      <c r="H48" s="11" t="s">
        <v>191</v>
      </c>
      <c r="I48" s="11" t="s">
        <v>192</v>
      </c>
      <c r="J48" s="11" t="s">
        <v>85</v>
      </c>
      <c r="K48" s="11">
        <v>520</v>
      </c>
      <c r="L48" s="15">
        <v>0</v>
      </c>
      <c r="M48" s="15">
        <v>20142.900000000001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1:18" ht="105.75" thickBot="1" x14ac:dyDescent="0.3">
      <c r="A49" s="18" t="s">
        <v>191</v>
      </c>
      <c r="B49" s="13">
        <v>1</v>
      </c>
      <c r="C49" s="13">
        <v>21</v>
      </c>
      <c r="D49" s="13" t="s">
        <v>193</v>
      </c>
      <c r="E49" s="16" t="s">
        <v>86</v>
      </c>
      <c r="F49" s="16" t="s">
        <v>21</v>
      </c>
      <c r="G49" s="13">
        <v>857</v>
      </c>
      <c r="H49" s="13" t="s">
        <v>191</v>
      </c>
      <c r="I49" s="13" t="s">
        <v>45</v>
      </c>
      <c r="J49" s="13" t="s">
        <v>210</v>
      </c>
      <c r="K49" s="13" t="s">
        <v>204</v>
      </c>
      <c r="L49" s="15">
        <v>0</v>
      </c>
      <c r="M49" s="15">
        <v>0</v>
      </c>
      <c r="N49" s="15">
        <v>34704</v>
      </c>
      <c r="O49" s="15">
        <v>36149</v>
      </c>
      <c r="P49" s="15">
        <v>29280.7</v>
      </c>
      <c r="Q49" s="15">
        <v>0</v>
      </c>
      <c r="R49" s="15">
        <v>0</v>
      </c>
    </row>
    <row r="50" spans="1:18" ht="45.75" thickBot="1" x14ac:dyDescent="0.3">
      <c r="A50" s="19"/>
      <c r="B50" s="9"/>
      <c r="C50" s="9"/>
      <c r="D50" s="9"/>
      <c r="E50" s="8" t="s">
        <v>87</v>
      </c>
      <c r="F50" s="8" t="s">
        <v>21</v>
      </c>
      <c r="G50" s="11">
        <v>857</v>
      </c>
      <c r="H50" s="11" t="s">
        <v>191</v>
      </c>
      <c r="I50" s="11" t="s">
        <v>192</v>
      </c>
      <c r="J50" s="11" t="s">
        <v>88</v>
      </c>
      <c r="K50" s="11">
        <v>621</v>
      </c>
      <c r="L50" s="15">
        <v>33009.599999999999</v>
      </c>
      <c r="M50" s="15">
        <v>35723.5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1:18" ht="60.75" thickBot="1" x14ac:dyDescent="0.3">
      <c r="A51" s="19"/>
      <c r="B51" s="9"/>
      <c r="C51" s="9"/>
      <c r="D51" s="9"/>
      <c r="E51" s="8" t="s">
        <v>89</v>
      </c>
      <c r="F51" s="8" t="s">
        <v>21</v>
      </c>
      <c r="G51" s="11">
        <v>857</v>
      </c>
      <c r="H51" s="11" t="s">
        <v>191</v>
      </c>
      <c r="I51" s="11" t="s">
        <v>192</v>
      </c>
      <c r="J51" s="11" t="s">
        <v>90</v>
      </c>
      <c r="K51" s="11">
        <v>611</v>
      </c>
      <c r="L51" s="15">
        <v>55719.8</v>
      </c>
      <c r="M51" s="15">
        <v>36999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1:18" ht="150.75" thickBot="1" x14ac:dyDescent="0.3">
      <c r="A52" s="19"/>
      <c r="B52" s="9"/>
      <c r="C52" s="9"/>
      <c r="D52" s="9"/>
      <c r="E52" s="8" t="s">
        <v>91</v>
      </c>
      <c r="F52" s="8" t="s">
        <v>21</v>
      </c>
      <c r="G52" s="11">
        <v>857</v>
      </c>
      <c r="H52" s="11" t="s">
        <v>191</v>
      </c>
      <c r="I52" s="11" t="s">
        <v>195</v>
      </c>
      <c r="J52" s="11" t="s">
        <v>92</v>
      </c>
      <c r="K52" s="11" t="s">
        <v>48</v>
      </c>
      <c r="L52" s="15">
        <v>3500</v>
      </c>
      <c r="M52" s="15">
        <v>3500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1:18" ht="15.75" thickBot="1" x14ac:dyDescent="0.3">
      <c r="A53" s="34" t="s">
        <v>191</v>
      </c>
      <c r="B53" s="34">
        <v>2</v>
      </c>
      <c r="C53" s="40"/>
      <c r="D53" s="40"/>
      <c r="E53" s="45" t="s">
        <v>93</v>
      </c>
      <c r="F53" s="16" t="s">
        <v>20</v>
      </c>
      <c r="G53" s="14"/>
      <c r="H53" s="14"/>
      <c r="I53" s="14"/>
      <c r="J53" s="14"/>
      <c r="K53" s="14"/>
      <c r="L53" s="15">
        <v>74735.199999999997</v>
      </c>
      <c r="M53" s="15">
        <v>79319.7</v>
      </c>
      <c r="N53" s="15">
        <f>N54</f>
        <v>87929.9</v>
      </c>
      <c r="O53" s="15">
        <f t="shared" ref="O53:R53" si="13">O54</f>
        <v>96606.9</v>
      </c>
      <c r="P53" s="15">
        <f t="shared" si="13"/>
        <v>93153</v>
      </c>
      <c r="Q53" s="15">
        <f t="shared" si="13"/>
        <v>93153</v>
      </c>
      <c r="R53" s="15">
        <f t="shared" si="13"/>
        <v>97656.700000000012</v>
      </c>
    </row>
    <row r="54" spans="1:18" ht="45.75" thickBot="1" x14ac:dyDescent="0.3">
      <c r="A54" s="36"/>
      <c r="B54" s="36"/>
      <c r="C54" s="44"/>
      <c r="D54" s="44"/>
      <c r="E54" s="46"/>
      <c r="F54" s="8" t="s">
        <v>21</v>
      </c>
      <c r="G54" s="11">
        <v>857</v>
      </c>
      <c r="H54" s="9"/>
      <c r="I54" s="9"/>
      <c r="J54" s="9"/>
      <c r="K54" s="9"/>
      <c r="L54" s="15">
        <v>74735.199999999997</v>
      </c>
      <c r="M54" s="10">
        <v>79319.7</v>
      </c>
      <c r="N54" s="10">
        <f>SUM(N55,N56,N57,N58,N61,N62,N63,N65,N67)</f>
        <v>87929.9</v>
      </c>
      <c r="O54" s="10">
        <f t="shared" ref="O54:R54" si="14">SUM(O55,O56,O57,O58,O61,O62,O63,O65,O67)</f>
        <v>96606.9</v>
      </c>
      <c r="P54" s="10">
        <f t="shared" si="14"/>
        <v>93153</v>
      </c>
      <c r="Q54" s="10">
        <f t="shared" si="14"/>
        <v>93153</v>
      </c>
      <c r="R54" s="10">
        <f t="shared" si="14"/>
        <v>97656.700000000012</v>
      </c>
    </row>
    <row r="55" spans="1:18" ht="45.75" thickBot="1" x14ac:dyDescent="0.3">
      <c r="A55" s="17" t="s">
        <v>191</v>
      </c>
      <c r="B55" s="11">
        <v>2</v>
      </c>
      <c r="C55" s="11" t="s">
        <v>192</v>
      </c>
      <c r="D55" s="9"/>
      <c r="E55" s="8" t="s">
        <v>94</v>
      </c>
      <c r="F55" s="8" t="s">
        <v>21</v>
      </c>
      <c r="G55" s="11">
        <v>857</v>
      </c>
      <c r="H55" s="11" t="s">
        <v>191</v>
      </c>
      <c r="I55" s="11" t="s">
        <v>192</v>
      </c>
      <c r="J55" s="11" t="s">
        <v>211</v>
      </c>
      <c r="K55" s="11" t="s">
        <v>95</v>
      </c>
      <c r="L55" s="15">
        <v>0</v>
      </c>
      <c r="M55" s="15">
        <v>0</v>
      </c>
      <c r="N55" s="15">
        <v>83168.5</v>
      </c>
      <c r="O55" s="15">
        <v>94584.6</v>
      </c>
      <c r="P55" s="15">
        <v>92054.6</v>
      </c>
      <c r="Q55" s="15">
        <v>92054.6</v>
      </c>
      <c r="R55" s="10">
        <v>95736.8</v>
      </c>
    </row>
    <row r="56" spans="1:18" ht="45.75" thickBot="1" x14ac:dyDescent="0.3">
      <c r="A56" s="17" t="s">
        <v>191</v>
      </c>
      <c r="B56" s="11">
        <v>2</v>
      </c>
      <c r="C56" s="11" t="s">
        <v>193</v>
      </c>
      <c r="D56" s="9"/>
      <c r="E56" s="8" t="s">
        <v>96</v>
      </c>
      <c r="F56" s="8" t="s">
        <v>21</v>
      </c>
      <c r="G56" s="11">
        <v>857</v>
      </c>
      <c r="H56" s="11" t="s">
        <v>191</v>
      </c>
      <c r="I56" s="11" t="s">
        <v>192</v>
      </c>
      <c r="J56" s="11" t="s">
        <v>97</v>
      </c>
      <c r="K56" s="11" t="s">
        <v>95</v>
      </c>
      <c r="L56" s="15">
        <v>10125.299999999999</v>
      </c>
      <c r="M56" s="15">
        <v>11583.5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</row>
    <row r="57" spans="1:18" ht="45.75" thickBot="1" x14ac:dyDescent="0.3">
      <c r="A57" s="17" t="s">
        <v>191</v>
      </c>
      <c r="B57" s="11">
        <v>2</v>
      </c>
      <c r="C57" s="11" t="s">
        <v>194</v>
      </c>
      <c r="D57" s="9"/>
      <c r="E57" s="8" t="s">
        <v>98</v>
      </c>
      <c r="F57" s="8" t="s">
        <v>21</v>
      </c>
      <c r="G57" s="11">
        <v>857</v>
      </c>
      <c r="H57" s="11" t="s">
        <v>191</v>
      </c>
      <c r="I57" s="11" t="s">
        <v>192</v>
      </c>
      <c r="J57" s="11" t="s">
        <v>99</v>
      </c>
      <c r="K57" s="11" t="s">
        <v>95</v>
      </c>
      <c r="L57" s="15">
        <v>14828.7</v>
      </c>
      <c r="M57" s="15">
        <v>13853.6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</row>
    <row r="58" spans="1:18" ht="45.75" thickBot="1" x14ac:dyDescent="0.3">
      <c r="A58" s="18" t="s">
        <v>191</v>
      </c>
      <c r="B58" s="13">
        <v>2</v>
      </c>
      <c r="C58" s="13" t="s">
        <v>197</v>
      </c>
      <c r="D58" s="14"/>
      <c r="E58" s="16" t="s">
        <v>100</v>
      </c>
      <c r="F58" s="16" t="s">
        <v>21</v>
      </c>
      <c r="G58" s="13">
        <v>857</v>
      </c>
      <c r="H58" s="13" t="s">
        <v>191</v>
      </c>
      <c r="I58" s="13" t="s">
        <v>192</v>
      </c>
      <c r="J58" s="13" t="s">
        <v>212</v>
      </c>
      <c r="K58" s="14"/>
      <c r="L58" s="15">
        <v>0</v>
      </c>
      <c r="M58" s="15">
        <v>0</v>
      </c>
      <c r="N58" s="15">
        <f>N59+N60</f>
        <v>2277</v>
      </c>
      <c r="O58" s="15">
        <f t="shared" ref="O58:R58" si="15">O59+O60</f>
        <v>883.9</v>
      </c>
      <c r="P58" s="15">
        <f t="shared" si="15"/>
        <v>470</v>
      </c>
      <c r="Q58" s="15">
        <f t="shared" si="15"/>
        <v>470</v>
      </c>
      <c r="R58" s="15">
        <f t="shared" si="15"/>
        <v>1268.8</v>
      </c>
    </row>
    <row r="59" spans="1:18" ht="45.75" thickBot="1" x14ac:dyDescent="0.3">
      <c r="A59" s="18" t="s">
        <v>191</v>
      </c>
      <c r="B59" s="13">
        <v>2</v>
      </c>
      <c r="C59" s="13" t="s">
        <v>197</v>
      </c>
      <c r="D59" s="13" t="s">
        <v>192</v>
      </c>
      <c r="E59" s="16" t="s">
        <v>101</v>
      </c>
      <c r="F59" s="16" t="s">
        <v>21</v>
      </c>
      <c r="G59" s="13">
        <v>857</v>
      </c>
      <c r="H59" s="13" t="s">
        <v>191</v>
      </c>
      <c r="I59" s="13" t="s">
        <v>192</v>
      </c>
      <c r="J59" s="13" t="s">
        <v>212</v>
      </c>
      <c r="K59" s="13" t="s">
        <v>204</v>
      </c>
      <c r="L59" s="15">
        <v>0</v>
      </c>
      <c r="M59" s="15">
        <v>0</v>
      </c>
      <c r="N59" s="15">
        <v>1527</v>
      </c>
      <c r="O59" s="15">
        <v>883.9</v>
      </c>
      <c r="P59" s="15">
        <v>470</v>
      </c>
      <c r="Q59" s="15">
        <v>470</v>
      </c>
      <c r="R59" s="15">
        <v>488.8</v>
      </c>
    </row>
    <row r="60" spans="1:18" ht="45.75" thickBot="1" x14ac:dyDescent="0.3">
      <c r="A60" s="17" t="s">
        <v>191</v>
      </c>
      <c r="B60" s="11">
        <v>2</v>
      </c>
      <c r="C60" s="11" t="s">
        <v>197</v>
      </c>
      <c r="D60" s="11" t="s">
        <v>193</v>
      </c>
      <c r="E60" s="8" t="s">
        <v>102</v>
      </c>
      <c r="F60" s="8" t="s">
        <v>21</v>
      </c>
      <c r="G60" s="11">
        <v>857</v>
      </c>
      <c r="H60" s="11" t="s">
        <v>191</v>
      </c>
      <c r="I60" s="11" t="s">
        <v>192</v>
      </c>
      <c r="J60" s="11" t="s">
        <v>212</v>
      </c>
      <c r="K60" s="11" t="s">
        <v>103</v>
      </c>
      <c r="L60" s="10">
        <v>0</v>
      </c>
      <c r="M60" s="10">
        <v>0</v>
      </c>
      <c r="N60" s="10">
        <v>750</v>
      </c>
      <c r="O60" s="10">
        <v>0</v>
      </c>
      <c r="P60" s="10">
        <v>0</v>
      </c>
      <c r="Q60" s="10">
        <v>0</v>
      </c>
      <c r="R60" s="15">
        <v>780</v>
      </c>
    </row>
    <row r="61" spans="1:18" ht="45.75" thickBot="1" x14ac:dyDescent="0.3">
      <c r="A61" s="17" t="s">
        <v>191</v>
      </c>
      <c r="B61" s="11">
        <v>2</v>
      </c>
      <c r="C61" s="11" t="s">
        <v>198</v>
      </c>
      <c r="D61" s="9"/>
      <c r="E61" s="8" t="s">
        <v>104</v>
      </c>
      <c r="F61" s="8" t="s">
        <v>21</v>
      </c>
      <c r="G61" s="11">
        <v>857</v>
      </c>
      <c r="H61" s="11" t="s">
        <v>191</v>
      </c>
      <c r="I61" s="11" t="s">
        <v>192</v>
      </c>
      <c r="J61" s="11" t="s">
        <v>105</v>
      </c>
      <c r="K61" s="11" t="s">
        <v>95</v>
      </c>
      <c r="L61" s="15">
        <v>9115.5</v>
      </c>
      <c r="M61" s="15">
        <v>10478.9</v>
      </c>
      <c r="N61" s="15">
        <v>0</v>
      </c>
      <c r="O61" s="15">
        <v>0</v>
      </c>
      <c r="P61" s="15">
        <v>0</v>
      </c>
      <c r="Q61" s="15">
        <v>0</v>
      </c>
      <c r="R61" s="10">
        <v>0</v>
      </c>
    </row>
    <row r="62" spans="1:18" ht="45.75" thickBot="1" x14ac:dyDescent="0.3">
      <c r="A62" s="17" t="s">
        <v>191</v>
      </c>
      <c r="B62" s="11">
        <v>2</v>
      </c>
      <c r="C62" s="11" t="s">
        <v>199</v>
      </c>
      <c r="D62" s="9"/>
      <c r="E62" s="8" t="s">
        <v>42</v>
      </c>
      <c r="F62" s="8" t="s">
        <v>21</v>
      </c>
      <c r="G62" s="11">
        <v>857</v>
      </c>
      <c r="H62" s="11" t="s">
        <v>191</v>
      </c>
      <c r="I62" s="11" t="s">
        <v>192</v>
      </c>
      <c r="J62" s="11" t="s">
        <v>106</v>
      </c>
      <c r="K62" s="11" t="s">
        <v>95</v>
      </c>
      <c r="L62" s="15">
        <v>7488.1</v>
      </c>
      <c r="M62" s="15">
        <v>7952.2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</row>
    <row r="63" spans="1:18" ht="60.75" thickBot="1" x14ac:dyDescent="0.3">
      <c r="A63" s="17" t="s">
        <v>191</v>
      </c>
      <c r="B63" s="11">
        <v>2</v>
      </c>
      <c r="C63" s="11" t="s">
        <v>191</v>
      </c>
      <c r="D63" s="9"/>
      <c r="E63" s="8" t="s">
        <v>107</v>
      </c>
      <c r="F63" s="8" t="s">
        <v>21</v>
      </c>
      <c r="G63" s="11">
        <v>857</v>
      </c>
      <c r="H63" s="11" t="s">
        <v>191</v>
      </c>
      <c r="I63" s="11" t="s">
        <v>195</v>
      </c>
      <c r="J63" s="11" t="s">
        <v>108</v>
      </c>
      <c r="K63" s="9"/>
      <c r="L63" s="15">
        <v>60</v>
      </c>
      <c r="M63" s="15">
        <v>60</v>
      </c>
      <c r="N63" s="15">
        <v>0</v>
      </c>
      <c r="O63" s="15">
        <v>60</v>
      </c>
      <c r="P63" s="15">
        <v>60</v>
      </c>
      <c r="Q63" s="15">
        <v>60</v>
      </c>
      <c r="R63" s="15">
        <v>60</v>
      </c>
    </row>
    <row r="64" spans="1:18" ht="90.75" thickBot="1" x14ac:dyDescent="0.3">
      <c r="A64" s="17" t="s">
        <v>191</v>
      </c>
      <c r="B64" s="11">
        <v>2</v>
      </c>
      <c r="C64" s="11" t="s">
        <v>191</v>
      </c>
      <c r="D64" s="11" t="s">
        <v>192</v>
      </c>
      <c r="E64" s="8" t="s">
        <v>244</v>
      </c>
      <c r="F64" s="8" t="s">
        <v>21</v>
      </c>
      <c r="G64" s="11">
        <v>857</v>
      </c>
      <c r="H64" s="11" t="s">
        <v>191</v>
      </c>
      <c r="I64" s="11" t="s">
        <v>195</v>
      </c>
      <c r="J64" s="11" t="s">
        <v>109</v>
      </c>
      <c r="K64" s="11" t="s">
        <v>110</v>
      </c>
      <c r="L64" s="15">
        <v>60</v>
      </c>
      <c r="M64" s="15">
        <v>60</v>
      </c>
      <c r="N64" s="15">
        <v>0</v>
      </c>
      <c r="O64" s="15">
        <v>60</v>
      </c>
      <c r="P64" s="15">
        <v>60</v>
      </c>
      <c r="Q64" s="15">
        <v>60</v>
      </c>
      <c r="R64" s="15">
        <v>60</v>
      </c>
    </row>
    <row r="65" spans="1:18" ht="45.75" thickBot="1" x14ac:dyDescent="0.3">
      <c r="A65" s="17" t="s">
        <v>191</v>
      </c>
      <c r="B65" s="11">
        <v>2</v>
      </c>
      <c r="C65" s="11" t="s">
        <v>201</v>
      </c>
      <c r="D65" s="9"/>
      <c r="E65" s="8" t="s">
        <v>111</v>
      </c>
      <c r="F65" s="8" t="s">
        <v>21</v>
      </c>
      <c r="G65" s="11">
        <v>857</v>
      </c>
      <c r="H65" s="11" t="s">
        <v>191</v>
      </c>
      <c r="I65" s="11" t="s">
        <v>192</v>
      </c>
      <c r="J65" s="11" t="s">
        <v>213</v>
      </c>
      <c r="K65" s="11">
        <v>521</v>
      </c>
      <c r="L65" s="15">
        <v>302.3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</row>
    <row r="66" spans="1:18" ht="45.75" thickBot="1" x14ac:dyDescent="0.3">
      <c r="A66" s="17" t="s">
        <v>191</v>
      </c>
      <c r="B66" s="11">
        <v>2</v>
      </c>
      <c r="C66" s="11" t="s">
        <v>201</v>
      </c>
      <c r="D66" s="11" t="s">
        <v>192</v>
      </c>
      <c r="E66" s="8" t="s">
        <v>112</v>
      </c>
      <c r="F66" s="8" t="s">
        <v>21</v>
      </c>
      <c r="G66" s="11">
        <v>857</v>
      </c>
      <c r="H66" s="11" t="s">
        <v>191</v>
      </c>
      <c r="I66" s="11" t="s">
        <v>192</v>
      </c>
      <c r="J66" s="11" t="s">
        <v>213</v>
      </c>
      <c r="K66" s="11">
        <v>521</v>
      </c>
      <c r="L66" s="15">
        <v>302.3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</row>
    <row r="67" spans="1:18" ht="75.75" thickBot="1" x14ac:dyDescent="0.3">
      <c r="A67" s="18" t="s">
        <v>191</v>
      </c>
      <c r="B67" s="13">
        <v>2</v>
      </c>
      <c r="C67" s="13">
        <v>10</v>
      </c>
      <c r="D67" s="14"/>
      <c r="E67" s="16" t="s">
        <v>245</v>
      </c>
      <c r="F67" s="16" t="s">
        <v>21</v>
      </c>
      <c r="G67" s="13">
        <v>857</v>
      </c>
      <c r="H67" s="13" t="s">
        <v>191</v>
      </c>
      <c r="I67" s="13" t="s">
        <v>192</v>
      </c>
      <c r="J67" s="13" t="s">
        <v>113</v>
      </c>
      <c r="K67" s="14"/>
      <c r="L67" s="15">
        <v>1130.4000000000001</v>
      </c>
      <c r="M67" s="15">
        <v>1032.0999999999999</v>
      </c>
      <c r="N67" s="15">
        <f>N68</f>
        <v>2484.4</v>
      </c>
      <c r="O67" s="15">
        <f t="shared" ref="O67:R67" si="16">O68</f>
        <v>1078.4000000000001</v>
      </c>
      <c r="P67" s="15">
        <f t="shared" si="16"/>
        <v>568.4</v>
      </c>
      <c r="Q67" s="15">
        <f t="shared" si="16"/>
        <v>568.4</v>
      </c>
      <c r="R67" s="15">
        <f t="shared" si="16"/>
        <v>591.1</v>
      </c>
    </row>
    <row r="68" spans="1:18" ht="150.75" thickBot="1" x14ac:dyDescent="0.3">
      <c r="A68" s="18" t="s">
        <v>191</v>
      </c>
      <c r="B68" s="13">
        <v>2</v>
      </c>
      <c r="C68" s="13">
        <v>10</v>
      </c>
      <c r="D68" s="13" t="s">
        <v>192</v>
      </c>
      <c r="E68" s="16" t="s">
        <v>246</v>
      </c>
      <c r="F68" s="16" t="s">
        <v>21</v>
      </c>
      <c r="G68" s="13">
        <v>857</v>
      </c>
      <c r="H68" s="13" t="s">
        <v>191</v>
      </c>
      <c r="I68" s="13" t="s">
        <v>192</v>
      </c>
      <c r="J68" s="13" t="s">
        <v>114</v>
      </c>
      <c r="K68" s="13" t="s">
        <v>115</v>
      </c>
      <c r="L68" s="15">
        <v>1130.4000000000001</v>
      </c>
      <c r="M68" s="15">
        <v>1032.0999999999999</v>
      </c>
      <c r="N68" s="15">
        <v>2484.4</v>
      </c>
      <c r="O68" s="15">
        <v>1078.4000000000001</v>
      </c>
      <c r="P68" s="15">
        <v>568.4</v>
      </c>
      <c r="Q68" s="15">
        <v>568.4</v>
      </c>
      <c r="R68" s="15">
        <v>591.1</v>
      </c>
    </row>
    <row r="69" spans="1:18" ht="90.75" thickBot="1" x14ac:dyDescent="0.3">
      <c r="A69" s="19"/>
      <c r="B69" s="9"/>
      <c r="C69" s="9"/>
      <c r="D69" s="9"/>
      <c r="E69" s="8" t="s">
        <v>116</v>
      </c>
      <c r="F69" s="8" t="s">
        <v>21</v>
      </c>
      <c r="G69" s="11">
        <v>857</v>
      </c>
      <c r="H69" s="11" t="s">
        <v>191</v>
      </c>
      <c r="I69" s="11" t="s">
        <v>192</v>
      </c>
      <c r="J69" s="11" t="s">
        <v>117</v>
      </c>
      <c r="K69" s="11" t="s">
        <v>95</v>
      </c>
      <c r="L69" s="10">
        <v>28366.9</v>
      </c>
      <c r="M69" s="10">
        <v>28314.6</v>
      </c>
      <c r="N69" s="10">
        <v>0</v>
      </c>
      <c r="O69" s="10">
        <v>0</v>
      </c>
      <c r="P69" s="10">
        <v>0</v>
      </c>
      <c r="Q69" s="10">
        <v>0</v>
      </c>
      <c r="R69" s="15">
        <v>0</v>
      </c>
    </row>
    <row r="70" spans="1:18" ht="105.75" thickBot="1" x14ac:dyDescent="0.3">
      <c r="A70" s="19"/>
      <c r="B70" s="9"/>
      <c r="C70" s="9"/>
      <c r="D70" s="9"/>
      <c r="E70" s="8" t="s">
        <v>118</v>
      </c>
      <c r="F70" s="8" t="s">
        <v>21</v>
      </c>
      <c r="G70" s="11">
        <v>857</v>
      </c>
      <c r="H70" s="11" t="s">
        <v>191</v>
      </c>
      <c r="I70" s="11" t="s">
        <v>192</v>
      </c>
      <c r="J70" s="11" t="s">
        <v>119</v>
      </c>
      <c r="K70" s="11" t="s">
        <v>120</v>
      </c>
      <c r="L70" s="15">
        <v>3318</v>
      </c>
      <c r="M70" s="15">
        <v>6044.8</v>
      </c>
      <c r="N70" s="15">
        <v>0</v>
      </c>
      <c r="O70" s="15">
        <v>0</v>
      </c>
      <c r="P70" s="15">
        <v>0</v>
      </c>
      <c r="Q70" s="15">
        <v>0</v>
      </c>
      <c r="R70" s="10">
        <v>0</v>
      </c>
    </row>
    <row r="71" spans="1:18" ht="15.75" thickBot="1" x14ac:dyDescent="0.3">
      <c r="A71" s="34" t="s">
        <v>191</v>
      </c>
      <c r="B71" s="34">
        <v>3</v>
      </c>
      <c r="C71" s="40"/>
      <c r="D71" s="40"/>
      <c r="E71" s="45" t="s">
        <v>121</v>
      </c>
      <c r="F71" s="8" t="s">
        <v>20</v>
      </c>
      <c r="G71" s="9"/>
      <c r="H71" s="9"/>
      <c r="I71" s="9"/>
      <c r="J71" s="9"/>
      <c r="K71" s="9"/>
      <c r="L71" s="10">
        <v>90821.7</v>
      </c>
      <c r="M71" s="10">
        <v>102778.1</v>
      </c>
      <c r="N71" s="10">
        <f>N72</f>
        <v>118918.1</v>
      </c>
      <c r="O71" s="10">
        <f t="shared" ref="O71:R71" si="17">O72</f>
        <v>134033</v>
      </c>
      <c r="P71" s="10">
        <f t="shared" si="17"/>
        <v>132233</v>
      </c>
      <c r="Q71" s="10">
        <f t="shared" si="17"/>
        <v>132233</v>
      </c>
      <c r="R71" s="10">
        <f t="shared" si="17"/>
        <v>137522.29999999999</v>
      </c>
    </row>
    <row r="72" spans="1:18" ht="45.75" thickBot="1" x14ac:dyDescent="0.3">
      <c r="A72" s="36"/>
      <c r="B72" s="36"/>
      <c r="C72" s="44"/>
      <c r="D72" s="44"/>
      <c r="E72" s="46"/>
      <c r="F72" s="8" t="s">
        <v>21</v>
      </c>
      <c r="G72" s="11">
        <v>857</v>
      </c>
      <c r="H72" s="9"/>
      <c r="I72" s="9"/>
      <c r="J72" s="9"/>
      <c r="K72" s="9"/>
      <c r="L72" s="10">
        <v>90821.7</v>
      </c>
      <c r="M72" s="10">
        <v>102778.1</v>
      </c>
      <c r="N72" s="10">
        <f>SUM(N73,N74,N75,N76,N77,N78,N79)</f>
        <v>118918.1</v>
      </c>
      <c r="O72" s="10">
        <f t="shared" ref="O72:R72" si="18">SUM(O73,O74,O75,O76,O77,O78,O79)</f>
        <v>134033</v>
      </c>
      <c r="P72" s="10">
        <f t="shared" si="18"/>
        <v>132233</v>
      </c>
      <c r="Q72" s="10">
        <f t="shared" si="18"/>
        <v>132233</v>
      </c>
      <c r="R72" s="10">
        <f t="shared" si="18"/>
        <v>137522.29999999999</v>
      </c>
    </row>
    <row r="73" spans="1:18" ht="45.75" thickBot="1" x14ac:dyDescent="0.3">
      <c r="A73" s="17" t="s">
        <v>191</v>
      </c>
      <c r="B73" s="11">
        <v>3</v>
      </c>
      <c r="C73" s="11" t="s">
        <v>192</v>
      </c>
      <c r="D73" s="9"/>
      <c r="E73" s="8" t="s">
        <v>122</v>
      </c>
      <c r="F73" s="8" t="s">
        <v>21</v>
      </c>
      <c r="G73" s="11">
        <v>857</v>
      </c>
      <c r="H73" s="11" t="s">
        <v>191</v>
      </c>
      <c r="I73" s="11" t="s">
        <v>192</v>
      </c>
      <c r="J73" s="11" t="s">
        <v>214</v>
      </c>
      <c r="K73" s="11">
        <v>611</v>
      </c>
      <c r="L73" s="15">
        <v>0</v>
      </c>
      <c r="M73" s="15">
        <v>0</v>
      </c>
      <c r="N73" s="15">
        <v>116918.1</v>
      </c>
      <c r="O73" s="15">
        <v>134033</v>
      </c>
      <c r="P73" s="15">
        <v>132233</v>
      </c>
      <c r="Q73" s="15">
        <v>132233</v>
      </c>
      <c r="R73" s="10">
        <v>137522.29999999999</v>
      </c>
    </row>
    <row r="74" spans="1:18" ht="90.75" thickBot="1" x14ac:dyDescent="0.3">
      <c r="A74" s="17" t="s">
        <v>191</v>
      </c>
      <c r="B74" s="11">
        <v>3</v>
      </c>
      <c r="C74" s="11" t="s">
        <v>193</v>
      </c>
      <c r="D74" s="9"/>
      <c r="E74" s="8" t="s">
        <v>123</v>
      </c>
      <c r="F74" s="8" t="s">
        <v>21</v>
      </c>
      <c r="G74" s="11">
        <v>857</v>
      </c>
      <c r="H74" s="11" t="s">
        <v>191</v>
      </c>
      <c r="I74" s="11" t="s">
        <v>192</v>
      </c>
      <c r="J74" s="11" t="s">
        <v>124</v>
      </c>
      <c r="K74" s="11" t="s">
        <v>125</v>
      </c>
      <c r="L74" s="15">
        <v>31565.599999999999</v>
      </c>
      <c r="M74" s="15">
        <v>39106.199999999997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1:18" ht="45.75" thickBot="1" x14ac:dyDescent="0.3">
      <c r="A75" s="17" t="s">
        <v>191</v>
      </c>
      <c r="B75" s="11">
        <v>3</v>
      </c>
      <c r="C75" s="11" t="s">
        <v>194</v>
      </c>
      <c r="D75" s="9"/>
      <c r="E75" s="8" t="s">
        <v>42</v>
      </c>
      <c r="F75" s="8" t="s">
        <v>21</v>
      </c>
      <c r="G75" s="11">
        <v>857</v>
      </c>
      <c r="H75" s="11" t="s">
        <v>191</v>
      </c>
      <c r="I75" s="11" t="s">
        <v>192</v>
      </c>
      <c r="J75" s="11" t="s">
        <v>126</v>
      </c>
      <c r="K75" s="11">
        <v>611</v>
      </c>
      <c r="L75" s="15">
        <v>23551.9</v>
      </c>
      <c r="M75" s="15">
        <v>23049.200000000001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1:18" ht="45.75" thickBot="1" x14ac:dyDescent="0.3">
      <c r="A76" s="17" t="s">
        <v>191</v>
      </c>
      <c r="B76" s="11">
        <v>3</v>
      </c>
      <c r="C76" s="11" t="s">
        <v>195</v>
      </c>
      <c r="D76" s="9"/>
      <c r="E76" s="8" t="s">
        <v>104</v>
      </c>
      <c r="F76" s="8" t="s">
        <v>21</v>
      </c>
      <c r="G76" s="11">
        <v>857</v>
      </c>
      <c r="H76" s="11" t="s">
        <v>191</v>
      </c>
      <c r="I76" s="11" t="s">
        <v>192</v>
      </c>
      <c r="J76" s="11" t="s">
        <v>127</v>
      </c>
      <c r="K76" s="11">
        <v>611</v>
      </c>
      <c r="L76" s="15">
        <v>8048.7</v>
      </c>
      <c r="M76" s="15">
        <v>8160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1:18" ht="75.75" thickBot="1" x14ac:dyDescent="0.3">
      <c r="A77" s="17" t="s">
        <v>191</v>
      </c>
      <c r="B77" s="11">
        <v>3</v>
      </c>
      <c r="C77" s="11">
        <v>11</v>
      </c>
      <c r="D77" s="9"/>
      <c r="E77" s="8" t="s">
        <v>128</v>
      </c>
      <c r="F77" s="8" t="s">
        <v>21</v>
      </c>
      <c r="G77" s="11">
        <v>857</v>
      </c>
      <c r="H77" s="11" t="s">
        <v>191</v>
      </c>
      <c r="I77" s="11" t="s">
        <v>192</v>
      </c>
      <c r="J77" s="11" t="s">
        <v>129</v>
      </c>
      <c r="K77" s="11">
        <v>612</v>
      </c>
      <c r="L77" s="15">
        <v>0</v>
      </c>
      <c r="M77" s="15">
        <v>1382.3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1:18" ht="105.75" thickBot="1" x14ac:dyDescent="0.3">
      <c r="A78" s="17" t="s">
        <v>191</v>
      </c>
      <c r="B78" s="11">
        <v>3</v>
      </c>
      <c r="C78" s="11">
        <v>12</v>
      </c>
      <c r="D78" s="9"/>
      <c r="E78" s="8" t="s">
        <v>247</v>
      </c>
      <c r="F78" s="8" t="s">
        <v>21</v>
      </c>
      <c r="G78" s="11">
        <v>857</v>
      </c>
      <c r="H78" s="11" t="s">
        <v>191</v>
      </c>
      <c r="I78" s="11" t="s">
        <v>192</v>
      </c>
      <c r="J78" s="11" t="s">
        <v>215</v>
      </c>
      <c r="K78" s="11">
        <v>460</v>
      </c>
      <c r="L78" s="15">
        <v>0</v>
      </c>
      <c r="M78" s="15">
        <v>0</v>
      </c>
      <c r="N78" s="15">
        <v>2000</v>
      </c>
      <c r="O78" s="15">
        <v>0</v>
      </c>
      <c r="P78" s="15">
        <v>0</v>
      </c>
      <c r="Q78" s="15">
        <v>0</v>
      </c>
      <c r="R78" s="15">
        <v>0</v>
      </c>
    </row>
    <row r="79" spans="1:18" ht="45.75" thickBot="1" x14ac:dyDescent="0.3">
      <c r="A79" s="19"/>
      <c r="B79" s="9"/>
      <c r="C79" s="9"/>
      <c r="D79" s="9"/>
      <c r="E79" s="8" t="s">
        <v>130</v>
      </c>
      <c r="F79" s="8" t="s">
        <v>21</v>
      </c>
      <c r="G79" s="11">
        <v>857</v>
      </c>
      <c r="H79" s="11" t="s">
        <v>191</v>
      </c>
      <c r="I79" s="11" t="s">
        <v>192</v>
      </c>
      <c r="J79" s="11" t="s">
        <v>131</v>
      </c>
      <c r="K79" s="11">
        <v>611</v>
      </c>
      <c r="L79" s="15">
        <v>27655.5</v>
      </c>
      <c r="M79" s="15">
        <v>31080.400000000001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1:18" ht="15.75" customHeight="1" thickBot="1" x14ac:dyDescent="0.3">
      <c r="A80" s="34" t="s">
        <v>191</v>
      </c>
      <c r="B80" s="34">
        <v>4</v>
      </c>
      <c r="C80" s="40"/>
      <c r="D80" s="40"/>
      <c r="E80" s="45" t="s">
        <v>132</v>
      </c>
      <c r="F80" s="8" t="s">
        <v>20</v>
      </c>
      <c r="G80" s="9"/>
      <c r="H80" s="9"/>
      <c r="I80" s="9"/>
      <c r="J80" s="9"/>
      <c r="K80" s="9"/>
      <c r="L80" s="10">
        <v>17215.2</v>
      </c>
      <c r="M80" s="10">
        <v>17530.5</v>
      </c>
      <c r="N80" s="10">
        <f>N81</f>
        <v>20565</v>
      </c>
      <c r="O80" s="10">
        <f t="shared" ref="O80:R80" si="19">O81</f>
        <v>18396.5</v>
      </c>
      <c r="P80" s="10">
        <f t="shared" si="19"/>
        <v>18356.5</v>
      </c>
      <c r="Q80" s="10">
        <f t="shared" si="19"/>
        <v>18356.5</v>
      </c>
      <c r="R80" s="10">
        <f t="shared" si="19"/>
        <v>19090.8</v>
      </c>
    </row>
    <row r="81" spans="1:18" ht="45.75" thickBot="1" x14ac:dyDescent="0.3">
      <c r="A81" s="36"/>
      <c r="B81" s="36"/>
      <c r="C81" s="44"/>
      <c r="D81" s="44"/>
      <c r="E81" s="46"/>
      <c r="F81" s="8" t="s">
        <v>21</v>
      </c>
      <c r="G81" s="11">
        <v>857</v>
      </c>
      <c r="H81" s="9"/>
      <c r="I81" s="9"/>
      <c r="J81" s="9"/>
      <c r="K81" s="9"/>
      <c r="L81" s="10">
        <v>17215.2</v>
      </c>
      <c r="M81" s="10">
        <v>17530.5</v>
      </c>
      <c r="N81" s="10">
        <f>SUM(N82,N83,N84,N86)</f>
        <v>20565</v>
      </c>
      <c r="O81" s="10">
        <f t="shared" ref="O81:R81" si="20">SUM(O82,O83,O84,O86)</f>
        <v>18396.5</v>
      </c>
      <c r="P81" s="10">
        <f t="shared" si="20"/>
        <v>18356.5</v>
      </c>
      <c r="Q81" s="10">
        <f t="shared" si="20"/>
        <v>18356.5</v>
      </c>
      <c r="R81" s="10">
        <f t="shared" si="20"/>
        <v>19090.8</v>
      </c>
    </row>
    <row r="82" spans="1:18" ht="75.75" thickBot="1" x14ac:dyDescent="0.3">
      <c r="A82" s="17" t="s">
        <v>191</v>
      </c>
      <c r="B82" s="11">
        <v>4</v>
      </c>
      <c r="C82" s="11" t="s">
        <v>192</v>
      </c>
      <c r="D82" s="9"/>
      <c r="E82" s="8" t="s">
        <v>133</v>
      </c>
      <c r="F82" s="8" t="s">
        <v>21</v>
      </c>
      <c r="G82" s="11">
        <v>857</v>
      </c>
      <c r="H82" s="11" t="s">
        <v>191</v>
      </c>
      <c r="I82" s="11" t="s">
        <v>192</v>
      </c>
      <c r="J82" s="11" t="s">
        <v>216</v>
      </c>
      <c r="K82" s="11">
        <v>621</v>
      </c>
      <c r="L82" s="15">
        <v>0</v>
      </c>
      <c r="M82" s="15">
        <v>0</v>
      </c>
      <c r="N82" s="15">
        <v>20385</v>
      </c>
      <c r="O82" s="15">
        <v>18396.5</v>
      </c>
      <c r="P82" s="15">
        <v>18356.5</v>
      </c>
      <c r="Q82" s="15">
        <v>18356.5</v>
      </c>
      <c r="R82" s="10">
        <v>19090.8</v>
      </c>
    </row>
    <row r="83" spans="1:18" ht="45.75" thickBot="1" x14ac:dyDescent="0.3">
      <c r="A83" s="17" t="s">
        <v>191</v>
      </c>
      <c r="B83" s="11">
        <v>4</v>
      </c>
      <c r="C83" s="11" t="s">
        <v>193</v>
      </c>
      <c r="D83" s="9"/>
      <c r="E83" s="8" t="s">
        <v>104</v>
      </c>
      <c r="F83" s="8" t="s">
        <v>21</v>
      </c>
      <c r="G83" s="11">
        <v>857</v>
      </c>
      <c r="H83" s="11" t="s">
        <v>191</v>
      </c>
      <c r="I83" s="11" t="s">
        <v>192</v>
      </c>
      <c r="J83" s="11" t="s">
        <v>134</v>
      </c>
      <c r="K83" s="11">
        <v>621</v>
      </c>
      <c r="L83" s="15">
        <v>9163.2999999999993</v>
      </c>
      <c r="M83" s="15">
        <v>7223.7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1:18" ht="75.75" thickBot="1" x14ac:dyDescent="0.3">
      <c r="A84" s="17" t="s">
        <v>191</v>
      </c>
      <c r="B84" s="11">
        <v>4</v>
      </c>
      <c r="C84" s="11" t="s">
        <v>195</v>
      </c>
      <c r="D84" s="9"/>
      <c r="E84" s="8" t="s">
        <v>135</v>
      </c>
      <c r="F84" s="8" t="s">
        <v>21</v>
      </c>
      <c r="G84" s="11">
        <v>857</v>
      </c>
      <c r="H84" s="11" t="s">
        <v>191</v>
      </c>
      <c r="I84" s="11" t="s">
        <v>192</v>
      </c>
      <c r="J84" s="11" t="s">
        <v>217</v>
      </c>
      <c r="K84" s="9"/>
      <c r="L84" s="15">
        <v>0</v>
      </c>
      <c r="M84" s="15">
        <v>0</v>
      </c>
      <c r="N84" s="15">
        <v>180</v>
      </c>
      <c r="O84" s="15">
        <v>0</v>
      </c>
      <c r="P84" s="15">
        <v>0</v>
      </c>
      <c r="Q84" s="15">
        <v>0</v>
      </c>
      <c r="R84" s="15">
        <v>0</v>
      </c>
    </row>
    <row r="85" spans="1:18" ht="105.75" thickBot="1" x14ac:dyDescent="0.3">
      <c r="A85" s="17" t="s">
        <v>191</v>
      </c>
      <c r="B85" s="11">
        <v>4</v>
      </c>
      <c r="C85" s="11" t="s">
        <v>195</v>
      </c>
      <c r="D85" s="11" t="s">
        <v>194</v>
      </c>
      <c r="E85" s="8" t="s">
        <v>136</v>
      </c>
      <c r="F85" s="8" t="s">
        <v>21</v>
      </c>
      <c r="G85" s="11">
        <v>857</v>
      </c>
      <c r="H85" s="11" t="s">
        <v>191</v>
      </c>
      <c r="I85" s="11" t="s">
        <v>192</v>
      </c>
      <c r="J85" s="11" t="s">
        <v>217</v>
      </c>
      <c r="K85" s="11">
        <v>612</v>
      </c>
      <c r="L85" s="15">
        <v>0</v>
      </c>
      <c r="M85" s="15">
        <v>0</v>
      </c>
      <c r="N85" s="15">
        <v>180</v>
      </c>
      <c r="O85" s="15">
        <v>0</v>
      </c>
      <c r="P85" s="15">
        <v>0</v>
      </c>
      <c r="Q85" s="15">
        <v>0</v>
      </c>
      <c r="R85" s="15">
        <v>0</v>
      </c>
    </row>
    <row r="86" spans="1:18" ht="60.75" thickBot="1" x14ac:dyDescent="0.3">
      <c r="A86" s="19"/>
      <c r="B86" s="9"/>
      <c r="C86" s="9"/>
      <c r="D86" s="9"/>
      <c r="E86" s="8" t="s">
        <v>137</v>
      </c>
      <c r="F86" s="8" t="s">
        <v>21</v>
      </c>
      <c r="G86" s="11">
        <v>857</v>
      </c>
      <c r="H86" s="11">
        <v>8</v>
      </c>
      <c r="I86" s="11">
        <v>1</v>
      </c>
      <c r="J86" s="11" t="s">
        <v>138</v>
      </c>
      <c r="K86" s="11">
        <v>621</v>
      </c>
      <c r="L86" s="15">
        <v>8051.9</v>
      </c>
      <c r="M86" s="15">
        <v>10306.799999999999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</row>
    <row r="87" spans="1:18" ht="18" customHeight="1" thickBot="1" x14ac:dyDescent="0.3">
      <c r="A87" s="34" t="s">
        <v>191</v>
      </c>
      <c r="B87" s="34">
        <v>5</v>
      </c>
      <c r="C87" s="40"/>
      <c r="D87" s="40"/>
      <c r="E87" s="45" t="s">
        <v>139</v>
      </c>
      <c r="F87" s="8" t="s">
        <v>20</v>
      </c>
      <c r="G87" s="9"/>
      <c r="H87" s="9"/>
      <c r="I87" s="9"/>
      <c r="J87" s="9"/>
      <c r="K87" s="9"/>
      <c r="L87" s="10">
        <v>4860.6000000000004</v>
      </c>
      <c r="M87" s="10">
        <v>764.2</v>
      </c>
      <c r="N87" s="10">
        <v>2103.3000000000002</v>
      </c>
      <c r="O87" s="10">
        <f t="shared" ref="O87:R87" si="21">O88+O89</f>
        <v>1632.9</v>
      </c>
      <c r="P87" s="10">
        <f t="shared" si="21"/>
        <v>713.2</v>
      </c>
      <c r="Q87" s="10">
        <f t="shared" si="21"/>
        <v>729.7</v>
      </c>
      <c r="R87" s="10">
        <f t="shared" si="21"/>
        <v>1732.4</v>
      </c>
    </row>
    <row r="88" spans="1:18" ht="75" customHeight="1" thickBot="1" x14ac:dyDescent="0.3">
      <c r="A88" s="35"/>
      <c r="B88" s="35"/>
      <c r="C88" s="41"/>
      <c r="D88" s="41"/>
      <c r="E88" s="48"/>
      <c r="F88" s="8" t="s">
        <v>21</v>
      </c>
      <c r="G88" s="11">
        <v>857</v>
      </c>
      <c r="H88" s="9"/>
      <c r="I88" s="9"/>
      <c r="J88" s="9"/>
      <c r="K88" s="9"/>
      <c r="L88" s="15">
        <v>4860.6000000000004</v>
      </c>
      <c r="M88" s="15">
        <v>262.8</v>
      </c>
      <c r="N88" s="15">
        <v>220</v>
      </c>
      <c r="O88" s="15">
        <v>0</v>
      </c>
      <c r="P88" s="15">
        <v>0</v>
      </c>
      <c r="Q88" s="15">
        <v>0</v>
      </c>
      <c r="R88" s="10">
        <v>0</v>
      </c>
    </row>
    <row r="89" spans="1:18" ht="76.150000000000006" customHeight="1" thickBot="1" x14ac:dyDescent="0.3">
      <c r="A89" s="36"/>
      <c r="B89" s="36"/>
      <c r="C89" s="44"/>
      <c r="D89" s="44"/>
      <c r="E89" s="46"/>
      <c r="F89" s="8" t="s">
        <v>25</v>
      </c>
      <c r="G89" s="11">
        <v>863</v>
      </c>
      <c r="H89" s="9"/>
      <c r="I89" s="9"/>
      <c r="J89" s="9"/>
      <c r="K89" s="9"/>
      <c r="L89" s="15">
        <v>0</v>
      </c>
      <c r="M89" s="15">
        <v>501.4</v>
      </c>
      <c r="N89" s="15">
        <f>N91</f>
        <v>1883.3</v>
      </c>
      <c r="O89" s="15">
        <f>O91</f>
        <v>1632.9</v>
      </c>
      <c r="P89" s="15">
        <f>P91</f>
        <v>713.2</v>
      </c>
      <c r="Q89" s="15">
        <f>Q91</f>
        <v>729.7</v>
      </c>
      <c r="R89" s="15">
        <f>R91</f>
        <v>1732.4</v>
      </c>
    </row>
    <row r="90" spans="1:18" ht="45.75" thickBot="1" x14ac:dyDescent="0.3">
      <c r="A90" s="34" t="s">
        <v>191</v>
      </c>
      <c r="B90" s="34">
        <v>5</v>
      </c>
      <c r="C90" s="34" t="s">
        <v>192</v>
      </c>
      <c r="D90" s="40"/>
      <c r="E90" s="37" t="s">
        <v>140</v>
      </c>
      <c r="F90" s="8" t="s">
        <v>21</v>
      </c>
      <c r="G90" s="11">
        <v>857</v>
      </c>
      <c r="H90" s="11" t="s">
        <v>191</v>
      </c>
      <c r="I90" s="11" t="s">
        <v>195</v>
      </c>
      <c r="J90" s="11" t="s">
        <v>141</v>
      </c>
      <c r="K90" s="9"/>
      <c r="L90" s="15">
        <v>1224.8</v>
      </c>
      <c r="M90" s="15">
        <v>141.80000000000001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</row>
    <row r="91" spans="1:18" ht="75.75" thickBot="1" x14ac:dyDescent="0.3">
      <c r="A91" s="36"/>
      <c r="B91" s="36"/>
      <c r="C91" s="36"/>
      <c r="D91" s="44"/>
      <c r="E91" s="39"/>
      <c r="F91" s="8" t="s">
        <v>25</v>
      </c>
      <c r="G91" s="11">
        <v>863</v>
      </c>
      <c r="H91" s="11" t="s">
        <v>191</v>
      </c>
      <c r="I91" s="11" t="s">
        <v>195</v>
      </c>
      <c r="J91" s="11" t="s">
        <v>218</v>
      </c>
      <c r="K91" s="9"/>
      <c r="L91" s="15">
        <v>0</v>
      </c>
      <c r="M91" s="15">
        <v>501.4</v>
      </c>
      <c r="N91" s="15">
        <f>N93+N95</f>
        <v>1883.3</v>
      </c>
      <c r="O91" s="15">
        <f t="shared" ref="O91:R91" si="22">O93+O95</f>
        <v>1632.9</v>
      </c>
      <c r="P91" s="15">
        <f t="shared" si="22"/>
        <v>713.2</v>
      </c>
      <c r="Q91" s="15">
        <f t="shared" si="22"/>
        <v>729.7</v>
      </c>
      <c r="R91" s="15">
        <f t="shared" si="22"/>
        <v>1732.4</v>
      </c>
    </row>
    <row r="92" spans="1:18" ht="51.75" customHeight="1" thickBot="1" x14ac:dyDescent="0.3">
      <c r="A92" s="34" t="s">
        <v>191</v>
      </c>
      <c r="B92" s="34">
        <v>5</v>
      </c>
      <c r="C92" s="34" t="s">
        <v>192</v>
      </c>
      <c r="D92" s="34" t="s">
        <v>192</v>
      </c>
      <c r="E92" s="37" t="s">
        <v>234</v>
      </c>
      <c r="F92" s="8" t="s">
        <v>21</v>
      </c>
      <c r="G92" s="11">
        <v>857</v>
      </c>
      <c r="H92" s="11" t="s">
        <v>191</v>
      </c>
      <c r="I92" s="11" t="s">
        <v>195</v>
      </c>
      <c r="J92" s="11" t="s">
        <v>142</v>
      </c>
      <c r="K92" s="11" t="s">
        <v>143</v>
      </c>
      <c r="L92" s="15">
        <v>645.20000000000005</v>
      </c>
      <c r="M92" s="15">
        <v>141.80000000000001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</row>
    <row r="93" spans="1:18" ht="84" customHeight="1" thickBot="1" x14ac:dyDescent="0.3">
      <c r="A93" s="36"/>
      <c r="B93" s="36"/>
      <c r="C93" s="36"/>
      <c r="D93" s="36"/>
      <c r="E93" s="39"/>
      <c r="F93" s="8" t="s">
        <v>25</v>
      </c>
      <c r="G93" s="11">
        <v>863</v>
      </c>
      <c r="H93" s="11" t="s">
        <v>191</v>
      </c>
      <c r="I93" s="11" t="s">
        <v>195</v>
      </c>
      <c r="J93" s="11" t="s">
        <v>144</v>
      </c>
      <c r="K93" s="11" t="s">
        <v>143</v>
      </c>
      <c r="L93" s="15">
        <v>0</v>
      </c>
      <c r="M93" s="15">
        <v>501.4</v>
      </c>
      <c r="N93" s="15">
        <v>693.8</v>
      </c>
      <c r="O93" s="20">
        <v>696.8</v>
      </c>
      <c r="P93" s="20">
        <v>713.2</v>
      </c>
      <c r="Q93" s="20">
        <v>729.7</v>
      </c>
      <c r="R93" s="15">
        <v>758.9</v>
      </c>
    </row>
    <row r="94" spans="1:18" ht="30" customHeight="1" thickBot="1" x14ac:dyDescent="0.3">
      <c r="A94" s="34" t="s">
        <v>191</v>
      </c>
      <c r="B94" s="34">
        <v>5</v>
      </c>
      <c r="C94" s="34" t="s">
        <v>192</v>
      </c>
      <c r="D94" s="34" t="s">
        <v>193</v>
      </c>
      <c r="E94" s="37" t="s">
        <v>235</v>
      </c>
      <c r="F94" s="8" t="s">
        <v>21</v>
      </c>
      <c r="G94" s="11">
        <v>857</v>
      </c>
      <c r="H94" s="11" t="s">
        <v>191</v>
      </c>
      <c r="I94" s="11" t="s">
        <v>195</v>
      </c>
      <c r="J94" s="11" t="s">
        <v>219</v>
      </c>
      <c r="K94" s="11">
        <v>244</v>
      </c>
      <c r="L94" s="15">
        <v>579.6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20">
        <v>0</v>
      </c>
    </row>
    <row r="95" spans="1:18" ht="103.5" customHeight="1" thickBot="1" x14ac:dyDescent="0.3">
      <c r="A95" s="36"/>
      <c r="B95" s="36"/>
      <c r="C95" s="36"/>
      <c r="D95" s="36"/>
      <c r="E95" s="39"/>
      <c r="F95" s="8" t="s">
        <v>25</v>
      </c>
      <c r="G95" s="11">
        <v>863</v>
      </c>
      <c r="H95" s="11" t="s">
        <v>191</v>
      </c>
      <c r="I95" s="11" t="s">
        <v>195</v>
      </c>
      <c r="J95" s="11" t="s">
        <v>218</v>
      </c>
      <c r="K95" s="11">
        <v>240</v>
      </c>
      <c r="L95" s="15">
        <v>0</v>
      </c>
      <c r="M95" s="15">
        <v>0</v>
      </c>
      <c r="N95" s="15">
        <v>1189.5</v>
      </c>
      <c r="O95" s="20">
        <v>936.1</v>
      </c>
      <c r="P95" s="20">
        <v>0</v>
      </c>
      <c r="Q95" s="20">
        <v>0</v>
      </c>
      <c r="R95" s="15">
        <v>973.5</v>
      </c>
    </row>
    <row r="96" spans="1:18" ht="108" customHeight="1" thickBot="1" x14ac:dyDescent="0.3">
      <c r="A96" s="17" t="s">
        <v>191</v>
      </c>
      <c r="B96" s="11">
        <v>5</v>
      </c>
      <c r="C96" s="11" t="s">
        <v>193</v>
      </c>
      <c r="D96" s="9"/>
      <c r="E96" s="8" t="s">
        <v>145</v>
      </c>
      <c r="F96" s="8" t="s">
        <v>21</v>
      </c>
      <c r="G96" s="11">
        <v>857</v>
      </c>
      <c r="H96" s="11" t="s">
        <v>191</v>
      </c>
      <c r="I96" s="11" t="s">
        <v>195</v>
      </c>
      <c r="J96" s="11" t="s">
        <v>146</v>
      </c>
      <c r="K96" s="11" t="s">
        <v>220</v>
      </c>
      <c r="L96" s="10">
        <v>3635.8</v>
      </c>
      <c r="M96" s="15">
        <v>121</v>
      </c>
      <c r="N96" s="15">
        <v>220</v>
      </c>
      <c r="O96" s="15">
        <v>0</v>
      </c>
      <c r="P96" s="15">
        <v>0</v>
      </c>
      <c r="Q96" s="15">
        <v>0</v>
      </c>
      <c r="R96" s="20">
        <v>0</v>
      </c>
    </row>
    <row r="97" spans="1:18" ht="15.75" customHeight="1" thickBot="1" x14ac:dyDescent="0.3">
      <c r="A97" s="34" t="s">
        <v>191</v>
      </c>
      <c r="B97" s="34">
        <v>7</v>
      </c>
      <c r="C97" s="40"/>
      <c r="D97" s="40"/>
      <c r="E97" s="45" t="s">
        <v>147</v>
      </c>
      <c r="F97" s="8" t="s">
        <v>20</v>
      </c>
      <c r="G97" s="9"/>
      <c r="H97" s="9"/>
      <c r="I97" s="9"/>
      <c r="J97" s="9"/>
      <c r="K97" s="9"/>
      <c r="L97" s="10">
        <v>194172.4</v>
      </c>
      <c r="M97" s="10">
        <v>256213</v>
      </c>
      <c r="N97" s="10">
        <f>N98</f>
        <v>143594.79999999999</v>
      </c>
      <c r="O97" s="10">
        <f t="shared" ref="O97:R97" si="23">O98</f>
        <v>53110</v>
      </c>
      <c r="P97" s="10">
        <f t="shared" si="23"/>
        <v>35789</v>
      </c>
      <c r="Q97" s="10">
        <f t="shared" si="23"/>
        <v>111300</v>
      </c>
      <c r="R97" s="10">
        <f t="shared" si="23"/>
        <v>140350.9</v>
      </c>
    </row>
    <row r="98" spans="1:18" ht="45.75" thickBot="1" x14ac:dyDescent="0.3">
      <c r="A98" s="36"/>
      <c r="B98" s="36"/>
      <c r="C98" s="44"/>
      <c r="D98" s="44"/>
      <c r="E98" s="46"/>
      <c r="F98" s="8" t="s">
        <v>21</v>
      </c>
      <c r="G98" s="11">
        <v>857</v>
      </c>
      <c r="H98" s="9"/>
      <c r="I98" s="9"/>
      <c r="J98" s="9"/>
      <c r="K98" s="9"/>
      <c r="L98" s="10">
        <v>194172.4</v>
      </c>
      <c r="M98" s="10">
        <v>256213</v>
      </c>
      <c r="N98" s="10">
        <f>N99+N100+N105+N106+N108+N109+N110+N111+N113</f>
        <v>143594.79999999999</v>
      </c>
      <c r="O98" s="10">
        <f t="shared" ref="O98:R98" si="24">O99+O100+O105+O106+O108+O109+O110+O111+O113</f>
        <v>53110</v>
      </c>
      <c r="P98" s="10">
        <f t="shared" si="24"/>
        <v>35789</v>
      </c>
      <c r="Q98" s="10">
        <f t="shared" si="24"/>
        <v>111300</v>
      </c>
      <c r="R98" s="10">
        <f t="shared" si="24"/>
        <v>140350.9</v>
      </c>
    </row>
    <row r="99" spans="1:18" ht="75.75" thickBot="1" x14ac:dyDescent="0.3">
      <c r="A99" s="17" t="s">
        <v>191</v>
      </c>
      <c r="B99" s="11">
        <v>7</v>
      </c>
      <c r="C99" s="11" t="s">
        <v>192</v>
      </c>
      <c r="D99" s="9"/>
      <c r="E99" s="8" t="s">
        <v>148</v>
      </c>
      <c r="F99" s="8" t="s">
        <v>21</v>
      </c>
      <c r="G99" s="11">
        <v>857</v>
      </c>
      <c r="H99" s="11" t="s">
        <v>191</v>
      </c>
      <c r="I99" s="11" t="s">
        <v>195</v>
      </c>
      <c r="J99" s="11" t="s">
        <v>149</v>
      </c>
      <c r="K99" s="11" t="s">
        <v>150</v>
      </c>
      <c r="L99" s="10">
        <v>23368.3</v>
      </c>
      <c r="M99" s="10">
        <v>22030.5</v>
      </c>
      <c r="N99" s="10">
        <v>21200.2</v>
      </c>
      <c r="O99" s="10">
        <v>18476</v>
      </c>
      <c r="P99" s="10">
        <v>18226</v>
      </c>
      <c r="Q99" s="10">
        <v>18226</v>
      </c>
      <c r="R99" s="10">
        <v>18955</v>
      </c>
    </row>
    <row r="100" spans="1:18" ht="45.75" thickBot="1" x14ac:dyDescent="0.3">
      <c r="A100" s="17" t="s">
        <v>191</v>
      </c>
      <c r="B100" s="11">
        <v>7</v>
      </c>
      <c r="C100" s="11" t="s">
        <v>193</v>
      </c>
      <c r="D100" s="9"/>
      <c r="E100" s="8" t="s">
        <v>151</v>
      </c>
      <c r="F100" s="8" t="s">
        <v>21</v>
      </c>
      <c r="G100" s="11">
        <v>857</v>
      </c>
      <c r="H100" s="11" t="s">
        <v>57</v>
      </c>
      <c r="I100" s="11" t="s">
        <v>58</v>
      </c>
      <c r="J100" s="11" t="s">
        <v>152</v>
      </c>
      <c r="K100" s="9"/>
      <c r="L100" s="10">
        <v>153396.9</v>
      </c>
      <c r="M100" s="10">
        <v>190223.3</v>
      </c>
      <c r="N100" s="10">
        <f>N101+N102+N103+N104</f>
        <v>75236.900000000009</v>
      </c>
      <c r="O100" s="10">
        <f t="shared" ref="O100:R100" si="25">O101+O102+O103+O104</f>
        <v>8021</v>
      </c>
      <c r="P100" s="10">
        <f t="shared" si="25"/>
        <v>0</v>
      </c>
      <c r="Q100" s="10">
        <f t="shared" si="25"/>
        <v>75511</v>
      </c>
      <c r="R100" s="10">
        <f t="shared" si="25"/>
        <v>75511</v>
      </c>
    </row>
    <row r="101" spans="1:18" ht="45.75" thickBot="1" x14ac:dyDescent="0.3">
      <c r="A101" s="34" t="s">
        <v>191</v>
      </c>
      <c r="B101" s="34">
        <v>7</v>
      </c>
      <c r="C101" s="34" t="s">
        <v>193</v>
      </c>
      <c r="D101" s="34" t="s">
        <v>192</v>
      </c>
      <c r="E101" s="37" t="s">
        <v>153</v>
      </c>
      <c r="F101" s="37" t="s">
        <v>21</v>
      </c>
      <c r="G101" s="11">
        <v>857</v>
      </c>
      <c r="H101" s="11" t="s">
        <v>191</v>
      </c>
      <c r="I101" s="11" t="s">
        <v>195</v>
      </c>
      <c r="J101" s="11" t="s">
        <v>154</v>
      </c>
      <c r="K101" s="11" t="s">
        <v>155</v>
      </c>
      <c r="L101" s="10">
        <v>80144.2</v>
      </c>
      <c r="M101" s="10">
        <v>166352.1</v>
      </c>
      <c r="N101" s="10">
        <v>67438.8</v>
      </c>
      <c r="O101" s="10">
        <v>0</v>
      </c>
      <c r="P101" s="10">
        <v>0</v>
      </c>
      <c r="Q101" s="10">
        <v>67401</v>
      </c>
      <c r="R101" s="10">
        <v>67401</v>
      </c>
    </row>
    <row r="102" spans="1:18" ht="90" customHeight="1" thickBot="1" x14ac:dyDescent="0.3">
      <c r="A102" s="36"/>
      <c r="B102" s="36"/>
      <c r="C102" s="36"/>
      <c r="D102" s="36"/>
      <c r="E102" s="39"/>
      <c r="F102" s="39"/>
      <c r="G102" s="11">
        <v>857</v>
      </c>
      <c r="H102" s="11" t="s">
        <v>199</v>
      </c>
      <c r="I102" s="11" t="s">
        <v>201</v>
      </c>
      <c r="J102" s="11" t="s">
        <v>154</v>
      </c>
      <c r="K102" s="11">
        <v>622</v>
      </c>
      <c r="L102" s="10">
        <v>88.2</v>
      </c>
      <c r="M102" s="10">
        <v>189.3</v>
      </c>
      <c r="N102" s="10">
        <v>89</v>
      </c>
      <c r="O102" s="10">
        <v>0</v>
      </c>
      <c r="P102" s="10">
        <v>0</v>
      </c>
      <c r="Q102" s="10">
        <v>89</v>
      </c>
      <c r="R102" s="10">
        <v>89</v>
      </c>
    </row>
    <row r="103" spans="1:18" ht="45.75" thickBot="1" x14ac:dyDescent="0.3">
      <c r="A103" s="34" t="s">
        <v>191</v>
      </c>
      <c r="B103" s="34">
        <v>7</v>
      </c>
      <c r="C103" s="34" t="s">
        <v>193</v>
      </c>
      <c r="D103" s="34" t="s">
        <v>193</v>
      </c>
      <c r="E103" s="37" t="s">
        <v>156</v>
      </c>
      <c r="F103" s="37" t="s">
        <v>21</v>
      </c>
      <c r="G103" s="11">
        <v>857</v>
      </c>
      <c r="H103" s="11" t="s">
        <v>191</v>
      </c>
      <c r="I103" s="11" t="s">
        <v>195</v>
      </c>
      <c r="J103" s="11" t="s">
        <v>157</v>
      </c>
      <c r="K103" s="11" t="s">
        <v>103</v>
      </c>
      <c r="L103" s="10">
        <v>73164.5</v>
      </c>
      <c r="M103" s="10">
        <v>23525.9</v>
      </c>
      <c r="N103" s="10">
        <v>7709.1</v>
      </c>
      <c r="O103" s="10">
        <v>8021</v>
      </c>
      <c r="P103" s="10">
        <v>0</v>
      </c>
      <c r="Q103" s="10">
        <v>8021</v>
      </c>
      <c r="R103" s="10">
        <v>8021</v>
      </c>
    </row>
    <row r="104" spans="1:18" ht="52.5" customHeight="1" thickBot="1" x14ac:dyDescent="0.3">
      <c r="A104" s="36"/>
      <c r="B104" s="36"/>
      <c r="C104" s="36"/>
      <c r="D104" s="36"/>
      <c r="E104" s="39"/>
      <c r="F104" s="39"/>
      <c r="G104" s="11">
        <v>857</v>
      </c>
      <c r="H104" s="11" t="s">
        <v>199</v>
      </c>
      <c r="I104" s="11" t="s">
        <v>201</v>
      </c>
      <c r="J104" s="11" t="s">
        <v>157</v>
      </c>
      <c r="K104" s="11">
        <v>622</v>
      </c>
      <c r="L104" s="10">
        <v>0</v>
      </c>
      <c r="M104" s="10">
        <v>156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</row>
    <row r="105" spans="1:18" ht="135.75" thickBot="1" x14ac:dyDescent="0.3">
      <c r="A105" s="17" t="s">
        <v>191</v>
      </c>
      <c r="B105" s="11">
        <v>7</v>
      </c>
      <c r="C105" s="11" t="s">
        <v>194</v>
      </c>
      <c r="D105" s="9"/>
      <c r="E105" s="8" t="s">
        <v>158</v>
      </c>
      <c r="F105" s="8" t="s">
        <v>21</v>
      </c>
      <c r="G105" s="11">
        <v>857</v>
      </c>
      <c r="H105" s="11" t="s">
        <v>191</v>
      </c>
      <c r="I105" s="11" t="s">
        <v>195</v>
      </c>
      <c r="J105" s="11" t="s">
        <v>221</v>
      </c>
      <c r="K105" s="11">
        <v>621</v>
      </c>
      <c r="L105" s="10">
        <v>0</v>
      </c>
      <c r="M105" s="10">
        <v>13731.9</v>
      </c>
      <c r="N105" s="10">
        <v>14256.4</v>
      </c>
      <c r="O105" s="10">
        <v>12407.9</v>
      </c>
      <c r="P105" s="10">
        <v>11107.9</v>
      </c>
      <c r="Q105" s="10">
        <v>11107.9</v>
      </c>
      <c r="R105" s="10">
        <v>11552.2</v>
      </c>
    </row>
    <row r="106" spans="1:18" ht="45.75" thickBot="1" x14ac:dyDescent="0.3">
      <c r="A106" s="17" t="s">
        <v>191</v>
      </c>
      <c r="B106" s="11">
        <v>7</v>
      </c>
      <c r="C106" s="11" t="s">
        <v>195</v>
      </c>
      <c r="D106" s="9"/>
      <c r="E106" s="8" t="s">
        <v>159</v>
      </c>
      <c r="F106" s="8" t="s">
        <v>21</v>
      </c>
      <c r="G106" s="11">
        <v>857</v>
      </c>
      <c r="H106" s="11" t="s">
        <v>191</v>
      </c>
      <c r="I106" s="11" t="s">
        <v>195</v>
      </c>
      <c r="J106" s="11" t="s">
        <v>222</v>
      </c>
      <c r="K106" s="9"/>
      <c r="L106" s="10">
        <v>0</v>
      </c>
      <c r="M106" s="10">
        <v>630</v>
      </c>
      <c r="N106" s="10">
        <f>N107</f>
        <v>472.5</v>
      </c>
      <c r="O106" s="10">
        <f t="shared" ref="O106:R106" si="26">O107</f>
        <v>200</v>
      </c>
      <c r="P106" s="10">
        <f t="shared" si="26"/>
        <v>0</v>
      </c>
      <c r="Q106" s="10">
        <f t="shared" si="26"/>
        <v>0</v>
      </c>
      <c r="R106" s="10">
        <f t="shared" si="26"/>
        <v>655.20000000000005</v>
      </c>
    </row>
    <row r="107" spans="1:18" ht="201" customHeight="1" thickBot="1" x14ac:dyDescent="0.3">
      <c r="A107" s="17" t="s">
        <v>191</v>
      </c>
      <c r="B107" s="11">
        <v>7</v>
      </c>
      <c r="C107" s="11" t="s">
        <v>195</v>
      </c>
      <c r="D107" s="11" t="s">
        <v>192</v>
      </c>
      <c r="E107" s="8" t="s">
        <v>160</v>
      </c>
      <c r="F107" s="8" t="s">
        <v>21</v>
      </c>
      <c r="G107" s="11">
        <v>857</v>
      </c>
      <c r="H107" s="11" t="s">
        <v>191</v>
      </c>
      <c r="I107" s="11" t="s">
        <v>195</v>
      </c>
      <c r="J107" s="11" t="s">
        <v>161</v>
      </c>
      <c r="K107" s="11">
        <v>622</v>
      </c>
      <c r="L107" s="10">
        <v>0</v>
      </c>
      <c r="M107" s="10">
        <v>630</v>
      </c>
      <c r="N107" s="10">
        <v>472.5</v>
      </c>
      <c r="O107" s="10">
        <v>200</v>
      </c>
      <c r="P107" s="10">
        <v>0</v>
      </c>
      <c r="Q107" s="10">
        <v>0</v>
      </c>
      <c r="R107" s="10">
        <v>655.20000000000005</v>
      </c>
    </row>
    <row r="108" spans="1:18" ht="105.75" thickBot="1" x14ac:dyDescent="0.3">
      <c r="A108" s="17" t="s">
        <v>191</v>
      </c>
      <c r="B108" s="11">
        <v>7</v>
      </c>
      <c r="C108" s="11" t="s">
        <v>197</v>
      </c>
      <c r="D108" s="9"/>
      <c r="E108" s="8" t="s">
        <v>248</v>
      </c>
      <c r="F108" s="8" t="s">
        <v>21</v>
      </c>
      <c r="G108" s="11">
        <v>857</v>
      </c>
      <c r="H108" s="11" t="s">
        <v>191</v>
      </c>
      <c r="I108" s="11" t="s">
        <v>45</v>
      </c>
      <c r="J108" s="11" t="s">
        <v>162</v>
      </c>
      <c r="K108" s="11">
        <v>612</v>
      </c>
      <c r="L108" s="10">
        <v>0</v>
      </c>
      <c r="M108" s="10">
        <v>22500</v>
      </c>
      <c r="N108" s="10">
        <v>25000</v>
      </c>
      <c r="O108" s="10">
        <v>6250</v>
      </c>
      <c r="P108" s="10">
        <v>0</v>
      </c>
      <c r="Q108" s="10">
        <v>0</v>
      </c>
      <c r="R108" s="10">
        <v>26000</v>
      </c>
    </row>
    <row r="109" spans="1:18" ht="45.75" thickBot="1" x14ac:dyDescent="0.3">
      <c r="A109" s="17" t="s">
        <v>191</v>
      </c>
      <c r="B109" s="11">
        <v>7</v>
      </c>
      <c r="C109" s="11" t="s">
        <v>191</v>
      </c>
      <c r="D109" s="9"/>
      <c r="E109" s="8" t="s">
        <v>163</v>
      </c>
      <c r="F109" s="8" t="s">
        <v>21</v>
      </c>
      <c r="G109" s="11">
        <v>857</v>
      </c>
      <c r="H109" s="11" t="s">
        <v>199</v>
      </c>
      <c r="I109" s="11" t="s">
        <v>197</v>
      </c>
      <c r="J109" s="11" t="s">
        <v>164</v>
      </c>
      <c r="K109" s="11">
        <v>621</v>
      </c>
      <c r="L109" s="10">
        <v>6549.2</v>
      </c>
      <c r="M109" s="10">
        <v>6597.3</v>
      </c>
      <c r="N109" s="10">
        <v>6591.8</v>
      </c>
      <c r="O109" s="10">
        <v>6755.1</v>
      </c>
      <c r="P109" s="10">
        <v>6455.1</v>
      </c>
      <c r="Q109" s="10">
        <v>6455.1</v>
      </c>
      <c r="R109" s="10">
        <v>6713.3</v>
      </c>
    </row>
    <row r="110" spans="1:18" ht="90.75" thickBot="1" x14ac:dyDescent="0.3">
      <c r="A110" s="17" t="s">
        <v>191</v>
      </c>
      <c r="B110" s="11">
        <v>7</v>
      </c>
      <c r="C110" s="11" t="s">
        <v>201</v>
      </c>
      <c r="D110" s="9"/>
      <c r="E110" s="8" t="s">
        <v>165</v>
      </c>
      <c r="F110" s="8" t="s">
        <v>21</v>
      </c>
      <c r="G110" s="11">
        <v>857</v>
      </c>
      <c r="H110" s="11" t="s">
        <v>57</v>
      </c>
      <c r="I110" s="11" t="s">
        <v>58</v>
      </c>
      <c r="J110" s="11" t="s">
        <v>223</v>
      </c>
      <c r="K110" s="11" t="s">
        <v>103</v>
      </c>
      <c r="L110" s="10">
        <v>0</v>
      </c>
      <c r="M110" s="10">
        <v>0</v>
      </c>
      <c r="N110" s="10">
        <v>370</v>
      </c>
      <c r="O110" s="10">
        <v>500</v>
      </c>
      <c r="P110" s="10">
        <v>0</v>
      </c>
      <c r="Q110" s="10">
        <v>0</v>
      </c>
      <c r="R110" s="10"/>
    </row>
    <row r="111" spans="1:18" ht="90.75" thickBot="1" x14ac:dyDescent="0.3">
      <c r="A111" s="17" t="s">
        <v>191</v>
      </c>
      <c r="B111" s="11">
        <v>7</v>
      </c>
      <c r="C111" s="11">
        <v>12</v>
      </c>
      <c r="D111" s="9"/>
      <c r="E111" s="8" t="s">
        <v>166</v>
      </c>
      <c r="F111" s="8" t="s">
        <v>21</v>
      </c>
      <c r="G111" s="11">
        <v>857</v>
      </c>
      <c r="H111" s="11" t="s">
        <v>191</v>
      </c>
      <c r="I111" s="11" t="s">
        <v>195</v>
      </c>
      <c r="J111" s="11" t="s">
        <v>224</v>
      </c>
      <c r="K111" s="9"/>
      <c r="L111" s="10">
        <v>0</v>
      </c>
      <c r="M111" s="10">
        <v>0</v>
      </c>
      <c r="N111" s="10">
        <f>N112</f>
        <v>427.1</v>
      </c>
      <c r="O111" s="10">
        <f t="shared" ref="O111:R111" si="27">O112</f>
        <v>0</v>
      </c>
      <c r="P111" s="10">
        <f t="shared" si="27"/>
        <v>0</v>
      </c>
      <c r="Q111" s="10">
        <f t="shared" si="27"/>
        <v>0</v>
      </c>
      <c r="R111" s="10">
        <f t="shared" si="27"/>
        <v>444.2</v>
      </c>
    </row>
    <row r="112" spans="1:18" ht="157.5" customHeight="1" thickBot="1" x14ac:dyDescent="0.3">
      <c r="A112" s="17" t="s">
        <v>191</v>
      </c>
      <c r="B112" s="11">
        <v>7</v>
      </c>
      <c r="C112" s="11">
        <v>12</v>
      </c>
      <c r="D112" s="11" t="s">
        <v>192</v>
      </c>
      <c r="E112" s="8" t="s">
        <v>167</v>
      </c>
      <c r="F112" s="8" t="s">
        <v>21</v>
      </c>
      <c r="G112" s="11">
        <v>857</v>
      </c>
      <c r="H112" s="11" t="s">
        <v>191</v>
      </c>
      <c r="I112" s="11" t="s">
        <v>195</v>
      </c>
      <c r="J112" s="11" t="s">
        <v>224</v>
      </c>
      <c r="K112" s="11">
        <v>630</v>
      </c>
      <c r="L112" s="10">
        <v>0</v>
      </c>
      <c r="M112" s="10">
        <v>0</v>
      </c>
      <c r="N112" s="10">
        <v>427.1</v>
      </c>
      <c r="O112" s="10">
        <v>0</v>
      </c>
      <c r="P112" s="10">
        <v>0</v>
      </c>
      <c r="Q112" s="10">
        <v>0</v>
      </c>
      <c r="R112" s="10">
        <v>444.2</v>
      </c>
    </row>
    <row r="113" spans="1:18" ht="90.75" thickBot="1" x14ac:dyDescent="0.3">
      <c r="A113" s="17" t="s">
        <v>191</v>
      </c>
      <c r="B113" s="11">
        <v>7</v>
      </c>
      <c r="C113" s="11">
        <v>17</v>
      </c>
      <c r="D113" s="9"/>
      <c r="E113" s="8" t="s">
        <v>249</v>
      </c>
      <c r="F113" s="8" t="s">
        <v>21</v>
      </c>
      <c r="G113" s="11">
        <v>857</v>
      </c>
      <c r="H113" s="11" t="s">
        <v>57</v>
      </c>
      <c r="I113" s="11" t="s">
        <v>226</v>
      </c>
      <c r="J113" s="11" t="s">
        <v>225</v>
      </c>
      <c r="K113" s="11">
        <v>622</v>
      </c>
      <c r="L113" s="10">
        <v>0</v>
      </c>
      <c r="M113" s="10">
        <v>0</v>
      </c>
      <c r="N113" s="10">
        <v>39.9</v>
      </c>
      <c r="O113" s="10">
        <v>500</v>
      </c>
      <c r="P113" s="10">
        <v>0</v>
      </c>
      <c r="Q113" s="10">
        <v>0</v>
      </c>
      <c r="R113" s="10">
        <v>520</v>
      </c>
    </row>
    <row r="114" spans="1:18" ht="48.75" customHeight="1" thickBot="1" x14ac:dyDescent="0.3">
      <c r="A114" s="19"/>
      <c r="B114" s="9"/>
      <c r="C114" s="9"/>
      <c r="D114" s="9"/>
      <c r="E114" s="8" t="s">
        <v>168</v>
      </c>
      <c r="F114" s="8" t="s">
        <v>21</v>
      </c>
      <c r="G114" s="11">
        <v>857</v>
      </c>
      <c r="H114" s="11" t="s">
        <v>57</v>
      </c>
      <c r="I114" s="11" t="s">
        <v>169</v>
      </c>
      <c r="J114" s="11" t="s">
        <v>170</v>
      </c>
      <c r="K114" s="11">
        <v>612</v>
      </c>
      <c r="L114" s="10">
        <v>0</v>
      </c>
      <c r="M114" s="10">
        <v>500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1:18" ht="90.75" thickBot="1" x14ac:dyDescent="0.3">
      <c r="A115" s="19"/>
      <c r="B115" s="9"/>
      <c r="C115" s="9"/>
      <c r="D115" s="9"/>
      <c r="E115" s="8" t="s">
        <v>251</v>
      </c>
      <c r="F115" s="8" t="s">
        <v>21</v>
      </c>
      <c r="G115" s="11">
        <v>857</v>
      </c>
      <c r="H115" s="11" t="s">
        <v>191</v>
      </c>
      <c r="I115" s="11" t="s">
        <v>195</v>
      </c>
      <c r="J115" s="11" t="s">
        <v>227</v>
      </c>
      <c r="K115" s="11">
        <v>621</v>
      </c>
      <c r="L115" s="10">
        <v>3973.4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1:18" ht="120.75" thickBot="1" x14ac:dyDescent="0.3">
      <c r="A116" s="19"/>
      <c r="B116" s="9"/>
      <c r="C116" s="9"/>
      <c r="D116" s="9"/>
      <c r="E116" s="8" t="s">
        <v>250</v>
      </c>
      <c r="F116" s="8" t="s">
        <v>21</v>
      </c>
      <c r="G116" s="11">
        <v>857</v>
      </c>
      <c r="H116" s="11" t="s">
        <v>191</v>
      </c>
      <c r="I116" s="11" t="s">
        <v>195</v>
      </c>
      <c r="J116" s="11" t="s">
        <v>228</v>
      </c>
      <c r="K116" s="11">
        <v>621</v>
      </c>
      <c r="L116" s="10">
        <v>6884.6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1:18" ht="15.75" thickBot="1" x14ac:dyDescent="0.3">
      <c r="A117" s="34" t="s">
        <v>191</v>
      </c>
      <c r="B117" s="34">
        <v>8</v>
      </c>
      <c r="C117" s="40"/>
      <c r="D117" s="40"/>
      <c r="E117" s="42" t="s">
        <v>171</v>
      </c>
      <c r="F117" s="12" t="s">
        <v>20</v>
      </c>
      <c r="G117" s="9"/>
      <c r="H117" s="9"/>
      <c r="I117" s="9"/>
      <c r="J117" s="9"/>
      <c r="K117" s="9"/>
      <c r="L117" s="10">
        <v>954.4</v>
      </c>
      <c r="M117" s="10">
        <v>47641.2</v>
      </c>
      <c r="N117" s="10">
        <f>N118+N119+N120+N121+N122</f>
        <v>176975</v>
      </c>
      <c r="O117" s="10">
        <f t="shared" ref="O117:R117" si="28">O118+O119+O120+O121+O122</f>
        <v>73747.3</v>
      </c>
      <c r="P117" s="10">
        <f t="shared" si="28"/>
        <v>847.3</v>
      </c>
      <c r="Q117" s="10">
        <f t="shared" si="28"/>
        <v>847.3</v>
      </c>
      <c r="R117" s="10">
        <f t="shared" si="28"/>
        <v>2961.2</v>
      </c>
    </row>
    <row r="118" spans="1:18" ht="45.75" thickBot="1" x14ac:dyDescent="0.3">
      <c r="A118" s="35"/>
      <c r="B118" s="35"/>
      <c r="C118" s="41"/>
      <c r="D118" s="41"/>
      <c r="E118" s="43"/>
      <c r="F118" s="12" t="s">
        <v>21</v>
      </c>
      <c r="G118" s="11">
        <v>857</v>
      </c>
      <c r="H118" s="9"/>
      <c r="I118" s="9"/>
      <c r="J118" s="9"/>
      <c r="K118" s="9"/>
      <c r="L118" s="10">
        <v>742.6</v>
      </c>
      <c r="M118" s="10">
        <v>36420</v>
      </c>
      <c r="N118" s="10">
        <f>N123+N138</f>
        <v>1902</v>
      </c>
      <c r="O118" s="10">
        <f t="shared" ref="O118:R118" si="29">O123+O138</f>
        <v>1847.3</v>
      </c>
      <c r="P118" s="10">
        <f t="shared" si="29"/>
        <v>847.3</v>
      </c>
      <c r="Q118" s="10">
        <f t="shared" si="29"/>
        <v>847.3</v>
      </c>
      <c r="R118" s="10">
        <f t="shared" si="29"/>
        <v>2961.2</v>
      </c>
    </row>
    <row r="119" spans="1:18" ht="75.75" thickBot="1" x14ac:dyDescent="0.3">
      <c r="A119" s="35"/>
      <c r="B119" s="35"/>
      <c r="C119" s="41"/>
      <c r="D119" s="41"/>
      <c r="E119" s="43"/>
      <c r="F119" s="12" t="s">
        <v>22</v>
      </c>
      <c r="G119" s="11">
        <v>833</v>
      </c>
      <c r="H119" s="9"/>
      <c r="I119" s="9"/>
      <c r="J119" s="9"/>
      <c r="K119" s="9"/>
      <c r="L119" s="10">
        <v>0</v>
      </c>
      <c r="M119" s="10">
        <v>11221.2</v>
      </c>
      <c r="N119" s="10">
        <f>N124</f>
        <v>56963.5</v>
      </c>
      <c r="O119" s="10">
        <f t="shared" ref="O119:R119" si="30">O124</f>
        <v>0</v>
      </c>
      <c r="P119" s="10">
        <f t="shared" si="30"/>
        <v>0</v>
      </c>
      <c r="Q119" s="10">
        <f t="shared" si="30"/>
        <v>0</v>
      </c>
      <c r="R119" s="10">
        <f t="shared" si="30"/>
        <v>0</v>
      </c>
    </row>
    <row r="120" spans="1:18" ht="90.75" thickBot="1" x14ac:dyDescent="0.3">
      <c r="A120" s="35"/>
      <c r="B120" s="35"/>
      <c r="C120" s="41"/>
      <c r="D120" s="41"/>
      <c r="E120" s="43"/>
      <c r="F120" s="12" t="s">
        <v>23</v>
      </c>
      <c r="G120" s="11">
        <v>820</v>
      </c>
      <c r="H120" s="9"/>
      <c r="I120" s="9"/>
      <c r="J120" s="9"/>
      <c r="K120" s="9"/>
      <c r="L120" s="10">
        <v>0</v>
      </c>
      <c r="M120" s="10">
        <v>0</v>
      </c>
      <c r="N120" s="10">
        <f>N125</f>
        <v>84649.8</v>
      </c>
      <c r="O120" s="10">
        <f t="shared" ref="O120:R120" si="31">O125</f>
        <v>0</v>
      </c>
      <c r="P120" s="10">
        <f t="shared" si="31"/>
        <v>0</v>
      </c>
      <c r="Q120" s="10">
        <f t="shared" si="31"/>
        <v>0</v>
      </c>
      <c r="R120" s="10">
        <f t="shared" si="31"/>
        <v>0</v>
      </c>
    </row>
    <row r="121" spans="1:18" ht="45.75" thickBot="1" x14ac:dyDescent="0.3">
      <c r="A121" s="35"/>
      <c r="B121" s="35"/>
      <c r="C121" s="41"/>
      <c r="D121" s="41"/>
      <c r="E121" s="43"/>
      <c r="F121" s="12" t="s">
        <v>24</v>
      </c>
      <c r="G121" s="11">
        <v>852</v>
      </c>
      <c r="H121" s="9"/>
      <c r="I121" s="9"/>
      <c r="J121" s="9"/>
      <c r="K121" s="9"/>
      <c r="L121" s="10">
        <v>211.8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</row>
    <row r="122" spans="1:18" ht="45.75" thickBot="1" x14ac:dyDescent="0.3">
      <c r="A122" s="35"/>
      <c r="B122" s="35"/>
      <c r="C122" s="41"/>
      <c r="D122" s="41"/>
      <c r="E122" s="43"/>
      <c r="F122" s="12" t="s">
        <v>26</v>
      </c>
      <c r="G122" s="13">
        <v>807</v>
      </c>
      <c r="H122" s="14"/>
      <c r="I122" s="14"/>
      <c r="J122" s="14"/>
      <c r="K122" s="14"/>
      <c r="L122" s="15">
        <v>0</v>
      </c>
      <c r="M122" s="15">
        <v>0</v>
      </c>
      <c r="N122" s="15">
        <f>N127</f>
        <v>33459.699999999997</v>
      </c>
      <c r="O122" s="15">
        <f t="shared" ref="O122:R122" si="32">O127</f>
        <v>71900</v>
      </c>
      <c r="P122" s="15">
        <f t="shared" si="32"/>
        <v>0</v>
      </c>
      <c r="Q122" s="15">
        <f t="shared" si="32"/>
        <v>0</v>
      </c>
      <c r="R122" s="15">
        <f t="shared" si="32"/>
        <v>0</v>
      </c>
    </row>
    <row r="123" spans="1:18" ht="45.75" thickBot="1" x14ac:dyDescent="0.3">
      <c r="A123" s="25" t="s">
        <v>191</v>
      </c>
      <c r="B123" s="25">
        <v>8</v>
      </c>
      <c r="C123" s="25" t="s">
        <v>192</v>
      </c>
      <c r="D123" s="28"/>
      <c r="E123" s="31" t="s">
        <v>172</v>
      </c>
      <c r="F123" s="12" t="s">
        <v>21</v>
      </c>
      <c r="G123" s="18">
        <v>857</v>
      </c>
      <c r="H123" s="18" t="s">
        <v>195</v>
      </c>
      <c r="I123" s="18">
        <v>12</v>
      </c>
      <c r="J123" s="18" t="s">
        <v>173</v>
      </c>
      <c r="K123" s="23"/>
      <c r="L123" s="24">
        <v>742.6</v>
      </c>
      <c r="M123" s="24">
        <v>36420</v>
      </c>
      <c r="N123" s="24">
        <f>N128+N129+N130+N131+N132+N134</f>
        <v>1300</v>
      </c>
      <c r="O123" s="24">
        <f t="shared" ref="O123:R123" si="33">O128+O129+O130+O131+O132+O134</f>
        <v>1000</v>
      </c>
      <c r="P123" s="24">
        <f t="shared" si="33"/>
        <v>0</v>
      </c>
      <c r="Q123" s="24">
        <f t="shared" si="33"/>
        <v>0</v>
      </c>
      <c r="R123" s="24">
        <f t="shared" si="33"/>
        <v>2080</v>
      </c>
    </row>
    <row r="124" spans="1:18" ht="75.75" thickBot="1" x14ac:dyDescent="0.3">
      <c r="A124" s="26"/>
      <c r="B124" s="26"/>
      <c r="C124" s="26"/>
      <c r="D124" s="29"/>
      <c r="E124" s="32"/>
      <c r="F124" s="12" t="s">
        <v>22</v>
      </c>
      <c r="G124" s="18">
        <v>833</v>
      </c>
      <c r="H124" s="18" t="s">
        <v>174</v>
      </c>
      <c r="I124" s="18" t="s">
        <v>175</v>
      </c>
      <c r="J124" s="18" t="s">
        <v>229</v>
      </c>
      <c r="K124" s="23"/>
      <c r="L124" s="24">
        <v>0</v>
      </c>
      <c r="M124" s="24">
        <v>11221.2</v>
      </c>
      <c r="N124" s="24">
        <f>N133</f>
        <v>56963.5</v>
      </c>
      <c r="O124" s="24">
        <f t="shared" ref="O124:R124" si="34">O133</f>
        <v>0</v>
      </c>
      <c r="P124" s="24">
        <f t="shared" si="34"/>
        <v>0</v>
      </c>
      <c r="Q124" s="24">
        <f t="shared" si="34"/>
        <v>0</v>
      </c>
      <c r="R124" s="24">
        <f t="shared" si="34"/>
        <v>0</v>
      </c>
    </row>
    <row r="125" spans="1:18" ht="90.75" thickBot="1" x14ac:dyDescent="0.3">
      <c r="A125" s="26"/>
      <c r="B125" s="26"/>
      <c r="C125" s="26"/>
      <c r="D125" s="29"/>
      <c r="E125" s="32"/>
      <c r="F125" s="12" t="s">
        <v>23</v>
      </c>
      <c r="G125" s="18">
        <v>820</v>
      </c>
      <c r="H125" s="18" t="s">
        <v>197</v>
      </c>
      <c r="I125" s="18" t="s">
        <v>193</v>
      </c>
      <c r="J125" s="18" t="s">
        <v>229</v>
      </c>
      <c r="K125" s="23"/>
      <c r="L125" s="24">
        <v>0</v>
      </c>
      <c r="M125" s="24">
        <v>0</v>
      </c>
      <c r="N125" s="24">
        <f>N135</f>
        <v>84649.8</v>
      </c>
      <c r="O125" s="24">
        <f t="shared" ref="O125:R125" si="35">O135</f>
        <v>0</v>
      </c>
      <c r="P125" s="24">
        <f t="shared" si="35"/>
        <v>0</v>
      </c>
      <c r="Q125" s="24">
        <f t="shared" si="35"/>
        <v>0</v>
      </c>
      <c r="R125" s="24">
        <f t="shared" si="35"/>
        <v>0</v>
      </c>
    </row>
    <row r="126" spans="1:18" ht="45.75" thickBot="1" x14ac:dyDescent="0.3">
      <c r="A126" s="26"/>
      <c r="B126" s="26"/>
      <c r="C126" s="26"/>
      <c r="D126" s="29"/>
      <c r="E126" s="32"/>
      <c r="F126" s="12" t="s">
        <v>24</v>
      </c>
      <c r="G126" s="18">
        <v>852</v>
      </c>
      <c r="H126" s="18" t="s">
        <v>195</v>
      </c>
      <c r="I126" s="18">
        <v>12</v>
      </c>
      <c r="J126" s="18" t="s">
        <v>230</v>
      </c>
      <c r="K126" s="23"/>
      <c r="L126" s="24">
        <v>211.8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</row>
    <row r="127" spans="1:18" ht="45.75" thickBot="1" x14ac:dyDescent="0.3">
      <c r="A127" s="27"/>
      <c r="B127" s="27"/>
      <c r="C127" s="27"/>
      <c r="D127" s="30"/>
      <c r="E127" s="33"/>
      <c r="F127" s="12" t="s">
        <v>26</v>
      </c>
      <c r="G127" s="18">
        <v>807</v>
      </c>
      <c r="H127" s="18" t="s">
        <v>195</v>
      </c>
      <c r="I127" s="18" t="s">
        <v>201</v>
      </c>
      <c r="J127" s="18" t="s">
        <v>229</v>
      </c>
      <c r="K127" s="23"/>
      <c r="L127" s="24">
        <v>0</v>
      </c>
      <c r="M127" s="24">
        <v>0</v>
      </c>
      <c r="N127" s="24">
        <f>N136</f>
        <v>33459.699999999997</v>
      </c>
      <c r="O127" s="24">
        <f t="shared" ref="O127:R127" si="36">O136</f>
        <v>71900</v>
      </c>
      <c r="P127" s="24">
        <f t="shared" si="36"/>
        <v>0</v>
      </c>
      <c r="Q127" s="24">
        <f t="shared" si="36"/>
        <v>0</v>
      </c>
      <c r="R127" s="24">
        <f t="shared" si="36"/>
        <v>0</v>
      </c>
    </row>
    <row r="128" spans="1:18" ht="65.25" customHeight="1" thickBot="1" x14ac:dyDescent="0.3">
      <c r="A128" s="17" t="s">
        <v>191</v>
      </c>
      <c r="B128" s="11">
        <v>8</v>
      </c>
      <c r="C128" s="11" t="s">
        <v>192</v>
      </c>
      <c r="D128" s="11" t="s">
        <v>192</v>
      </c>
      <c r="E128" s="8" t="s">
        <v>176</v>
      </c>
      <c r="F128" s="8" t="s">
        <v>21</v>
      </c>
      <c r="G128" s="11">
        <v>857</v>
      </c>
      <c r="H128" s="11" t="s">
        <v>195</v>
      </c>
      <c r="I128" s="11">
        <v>12</v>
      </c>
      <c r="J128" s="11" t="s">
        <v>177</v>
      </c>
      <c r="K128" s="11" t="s">
        <v>178</v>
      </c>
      <c r="L128" s="10">
        <v>0</v>
      </c>
      <c r="M128" s="10">
        <v>300</v>
      </c>
      <c r="N128" s="10">
        <v>1000</v>
      </c>
      <c r="O128" s="10">
        <v>0</v>
      </c>
      <c r="P128" s="10">
        <v>0</v>
      </c>
      <c r="Q128" s="10">
        <v>0</v>
      </c>
      <c r="R128" s="21">
        <v>1040</v>
      </c>
    </row>
    <row r="129" spans="1:18" ht="120.75" thickBot="1" x14ac:dyDescent="0.3">
      <c r="A129" s="17" t="s">
        <v>191</v>
      </c>
      <c r="B129" s="11">
        <v>8</v>
      </c>
      <c r="C129" s="11" t="s">
        <v>192</v>
      </c>
      <c r="D129" s="11" t="s">
        <v>194</v>
      </c>
      <c r="E129" s="8" t="s">
        <v>179</v>
      </c>
      <c r="F129" s="8" t="s">
        <v>21</v>
      </c>
      <c r="G129" s="11">
        <v>857</v>
      </c>
      <c r="H129" s="11" t="s">
        <v>195</v>
      </c>
      <c r="I129" s="11">
        <v>12</v>
      </c>
      <c r="J129" s="11" t="s">
        <v>177</v>
      </c>
      <c r="K129" s="11">
        <v>240</v>
      </c>
      <c r="L129" s="10">
        <v>0</v>
      </c>
      <c r="M129" s="10">
        <v>600</v>
      </c>
      <c r="N129" s="10">
        <v>0</v>
      </c>
      <c r="O129" s="10">
        <v>300</v>
      </c>
      <c r="P129" s="10">
        <v>0</v>
      </c>
      <c r="Q129" s="10">
        <v>0</v>
      </c>
      <c r="R129" s="10">
        <v>312</v>
      </c>
    </row>
    <row r="130" spans="1:18" ht="45.75" thickBot="1" x14ac:dyDescent="0.3">
      <c r="A130" s="17" t="s">
        <v>191</v>
      </c>
      <c r="B130" s="11">
        <v>8</v>
      </c>
      <c r="C130" s="11" t="s">
        <v>192</v>
      </c>
      <c r="D130" s="11" t="s">
        <v>195</v>
      </c>
      <c r="E130" s="8" t="s">
        <v>180</v>
      </c>
      <c r="F130" s="8" t="s">
        <v>21</v>
      </c>
      <c r="G130" s="11">
        <v>857</v>
      </c>
      <c r="H130" s="11" t="s">
        <v>195</v>
      </c>
      <c r="I130" s="11">
        <v>12</v>
      </c>
      <c r="J130" s="11" t="s">
        <v>181</v>
      </c>
      <c r="K130" s="11" t="s">
        <v>182</v>
      </c>
      <c r="L130" s="10">
        <v>742.6</v>
      </c>
      <c r="M130" s="10">
        <v>100</v>
      </c>
      <c r="N130" s="10">
        <v>300</v>
      </c>
      <c r="O130" s="10">
        <v>300</v>
      </c>
      <c r="P130" s="10">
        <v>0</v>
      </c>
      <c r="Q130" s="10">
        <v>0</v>
      </c>
      <c r="R130" s="10">
        <v>312</v>
      </c>
    </row>
    <row r="131" spans="1:18" ht="120.75" thickBot="1" x14ac:dyDescent="0.3">
      <c r="A131" s="17" t="s">
        <v>191</v>
      </c>
      <c r="B131" s="11">
        <v>8</v>
      </c>
      <c r="C131" s="11" t="s">
        <v>192</v>
      </c>
      <c r="D131" s="11" t="s">
        <v>197</v>
      </c>
      <c r="E131" s="8" t="s">
        <v>183</v>
      </c>
      <c r="F131" s="8" t="s">
        <v>21</v>
      </c>
      <c r="G131" s="11">
        <v>857</v>
      </c>
      <c r="H131" s="11" t="s">
        <v>195</v>
      </c>
      <c r="I131" s="11">
        <v>12</v>
      </c>
      <c r="J131" s="11" t="s">
        <v>229</v>
      </c>
      <c r="K131" s="11">
        <v>240</v>
      </c>
      <c r="L131" s="10">
        <v>0</v>
      </c>
      <c r="M131" s="10">
        <v>0</v>
      </c>
      <c r="N131" s="10">
        <v>0</v>
      </c>
      <c r="O131" s="10">
        <v>200</v>
      </c>
      <c r="P131" s="10">
        <v>0</v>
      </c>
      <c r="Q131" s="10">
        <v>0</v>
      </c>
      <c r="R131" s="10">
        <v>208</v>
      </c>
    </row>
    <row r="132" spans="1:18" ht="60.75" thickBot="1" x14ac:dyDescent="0.3">
      <c r="A132" s="17" t="s">
        <v>191</v>
      </c>
      <c r="B132" s="11">
        <v>8</v>
      </c>
      <c r="C132" s="11" t="s">
        <v>192</v>
      </c>
      <c r="D132" s="11" t="s">
        <v>198</v>
      </c>
      <c r="E132" s="8" t="s">
        <v>184</v>
      </c>
      <c r="F132" s="8" t="s">
        <v>21</v>
      </c>
      <c r="G132" s="11">
        <v>857</v>
      </c>
      <c r="H132" s="11" t="s">
        <v>195</v>
      </c>
      <c r="I132" s="11">
        <v>12</v>
      </c>
      <c r="J132" s="11" t="s">
        <v>229</v>
      </c>
      <c r="K132" s="11">
        <v>240</v>
      </c>
      <c r="L132" s="10">
        <v>0</v>
      </c>
      <c r="M132" s="10">
        <v>0</v>
      </c>
      <c r="N132" s="10">
        <v>0</v>
      </c>
      <c r="O132" s="10">
        <v>200</v>
      </c>
      <c r="P132" s="10">
        <v>0</v>
      </c>
      <c r="Q132" s="10">
        <v>0</v>
      </c>
      <c r="R132" s="10">
        <v>208</v>
      </c>
    </row>
    <row r="133" spans="1:18" ht="75.75" thickBot="1" x14ac:dyDescent="0.3">
      <c r="A133" s="34" t="s">
        <v>191</v>
      </c>
      <c r="B133" s="34">
        <v>8</v>
      </c>
      <c r="C133" s="34" t="s">
        <v>192</v>
      </c>
      <c r="D133" s="34" t="s">
        <v>199</v>
      </c>
      <c r="E133" s="37" t="s">
        <v>252</v>
      </c>
      <c r="F133" s="16" t="s">
        <v>22</v>
      </c>
      <c r="G133" s="13">
        <v>833</v>
      </c>
      <c r="H133" s="13" t="s">
        <v>174</v>
      </c>
      <c r="I133" s="13" t="s">
        <v>175</v>
      </c>
      <c r="J133" s="13" t="s">
        <v>185</v>
      </c>
      <c r="K133" s="13">
        <v>520</v>
      </c>
      <c r="L133" s="15">
        <v>0</v>
      </c>
      <c r="M133" s="15">
        <v>11221.2</v>
      </c>
      <c r="N133" s="15">
        <v>56963.5</v>
      </c>
      <c r="O133" s="15">
        <v>0</v>
      </c>
      <c r="P133" s="15">
        <v>0</v>
      </c>
      <c r="Q133" s="15">
        <v>0</v>
      </c>
      <c r="R133" s="10">
        <v>0</v>
      </c>
    </row>
    <row r="134" spans="1:18" ht="45.75" thickBot="1" x14ac:dyDescent="0.3">
      <c r="A134" s="35"/>
      <c r="B134" s="35"/>
      <c r="C134" s="35"/>
      <c r="D134" s="35"/>
      <c r="E134" s="38"/>
      <c r="F134" s="8" t="s">
        <v>21</v>
      </c>
      <c r="G134" s="11">
        <v>857</v>
      </c>
      <c r="H134" s="11" t="s">
        <v>195</v>
      </c>
      <c r="I134" s="11">
        <v>12</v>
      </c>
      <c r="J134" s="11" t="s">
        <v>186</v>
      </c>
      <c r="K134" s="11">
        <v>520</v>
      </c>
      <c r="L134" s="10">
        <v>0</v>
      </c>
      <c r="M134" s="10">
        <v>35420</v>
      </c>
      <c r="N134" s="10">
        <v>0</v>
      </c>
      <c r="O134" s="10">
        <v>0</v>
      </c>
      <c r="P134" s="10">
        <v>0</v>
      </c>
      <c r="Q134" s="10">
        <v>0</v>
      </c>
      <c r="R134" s="15">
        <v>0</v>
      </c>
    </row>
    <row r="135" spans="1:18" ht="90.75" thickBot="1" x14ac:dyDescent="0.3">
      <c r="A135" s="35"/>
      <c r="B135" s="35"/>
      <c r="C135" s="35"/>
      <c r="D135" s="35"/>
      <c r="E135" s="38"/>
      <c r="F135" s="8" t="s">
        <v>23</v>
      </c>
      <c r="G135" s="11">
        <v>820</v>
      </c>
      <c r="H135" s="11" t="s">
        <v>197</v>
      </c>
      <c r="I135" s="11" t="s">
        <v>193</v>
      </c>
      <c r="J135" s="11" t="s">
        <v>229</v>
      </c>
      <c r="K135" s="11">
        <v>520</v>
      </c>
      <c r="L135" s="10">
        <v>0</v>
      </c>
      <c r="M135" s="10">
        <v>0</v>
      </c>
      <c r="N135" s="10">
        <v>84649.8</v>
      </c>
      <c r="O135" s="10">
        <v>0</v>
      </c>
      <c r="P135" s="10">
        <v>0</v>
      </c>
      <c r="Q135" s="10">
        <v>0</v>
      </c>
      <c r="R135" s="10">
        <v>0</v>
      </c>
    </row>
    <row r="136" spans="1:18" ht="45.75" thickBot="1" x14ac:dyDescent="0.3">
      <c r="A136" s="36"/>
      <c r="B136" s="36"/>
      <c r="C136" s="36"/>
      <c r="D136" s="36"/>
      <c r="E136" s="39"/>
      <c r="F136" s="8" t="s">
        <v>26</v>
      </c>
      <c r="G136" s="11">
        <v>807</v>
      </c>
      <c r="H136" s="11" t="s">
        <v>195</v>
      </c>
      <c r="I136" s="11" t="s">
        <v>201</v>
      </c>
      <c r="J136" s="11" t="s">
        <v>229</v>
      </c>
      <c r="K136" s="11">
        <v>520</v>
      </c>
      <c r="L136" s="10">
        <v>0</v>
      </c>
      <c r="M136" s="10">
        <v>0</v>
      </c>
      <c r="N136" s="10">
        <v>33459.699999999997</v>
      </c>
      <c r="O136" s="10">
        <v>71900</v>
      </c>
      <c r="P136" s="10">
        <v>0</v>
      </c>
      <c r="Q136" s="10">
        <v>0</v>
      </c>
      <c r="R136" s="10">
        <v>0</v>
      </c>
    </row>
    <row r="137" spans="1:18" ht="45.75" thickBot="1" x14ac:dyDescent="0.3">
      <c r="A137" s="17" t="s">
        <v>191</v>
      </c>
      <c r="B137" s="11">
        <v>8</v>
      </c>
      <c r="C137" s="11" t="s">
        <v>192</v>
      </c>
      <c r="D137" s="11" t="s">
        <v>191</v>
      </c>
      <c r="E137" s="8" t="s">
        <v>253</v>
      </c>
      <c r="F137" s="8" t="s">
        <v>24</v>
      </c>
      <c r="G137" s="11">
        <v>852</v>
      </c>
      <c r="H137" s="11" t="s">
        <v>195</v>
      </c>
      <c r="I137" s="11">
        <v>12</v>
      </c>
      <c r="J137" s="11" t="s">
        <v>230</v>
      </c>
      <c r="K137" s="11" t="s">
        <v>187</v>
      </c>
      <c r="L137" s="10">
        <v>211.8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</row>
    <row r="138" spans="1:18" ht="45.75" thickBot="1" x14ac:dyDescent="0.3">
      <c r="A138" s="17" t="s">
        <v>191</v>
      </c>
      <c r="B138" s="11">
        <v>8</v>
      </c>
      <c r="C138" s="11" t="s">
        <v>193</v>
      </c>
      <c r="D138" s="9"/>
      <c r="E138" s="8" t="s">
        <v>188</v>
      </c>
      <c r="F138" s="8" t="s">
        <v>21</v>
      </c>
      <c r="G138" s="11">
        <v>857</v>
      </c>
      <c r="H138" s="11" t="s">
        <v>195</v>
      </c>
      <c r="I138" s="11">
        <v>12</v>
      </c>
      <c r="J138" s="11" t="s">
        <v>231</v>
      </c>
      <c r="K138" s="11">
        <v>621</v>
      </c>
      <c r="L138" s="10">
        <v>0</v>
      </c>
      <c r="M138" s="10">
        <v>0</v>
      </c>
      <c r="N138" s="10">
        <v>602</v>
      </c>
      <c r="O138" s="10">
        <v>847.3</v>
      </c>
      <c r="P138" s="10">
        <v>847.3</v>
      </c>
      <c r="Q138" s="10">
        <v>847.3</v>
      </c>
      <c r="R138" s="10">
        <v>881.2</v>
      </c>
    </row>
    <row r="139" spans="1:18" x14ac:dyDescent="0.25">
      <c r="R139" t="s">
        <v>237</v>
      </c>
    </row>
  </sheetData>
  <mergeCells count="87">
    <mergeCell ref="O1:R1"/>
    <mergeCell ref="O2:R2"/>
    <mergeCell ref="E87:E89"/>
    <mergeCell ref="A3:R3"/>
    <mergeCell ref="L6:R6"/>
    <mergeCell ref="A8:A14"/>
    <mergeCell ref="B8:B14"/>
    <mergeCell ref="C8:C14"/>
    <mergeCell ref="D8:D14"/>
    <mergeCell ref="E8:E14"/>
    <mergeCell ref="A6:D6"/>
    <mergeCell ref="E6:E7"/>
    <mergeCell ref="F6:F7"/>
    <mergeCell ref="G6:K6"/>
    <mergeCell ref="A4:Q4"/>
    <mergeCell ref="A5:Q5"/>
    <mergeCell ref="A15:A16"/>
    <mergeCell ref="B15:B16"/>
    <mergeCell ref="C15:C16"/>
    <mergeCell ref="D15:D16"/>
    <mergeCell ref="E15:E16"/>
    <mergeCell ref="E71:E72"/>
    <mergeCell ref="A53:A54"/>
    <mergeCell ref="B53:B54"/>
    <mergeCell ref="C53:C54"/>
    <mergeCell ref="D53:D54"/>
    <mergeCell ref="E53:E54"/>
    <mergeCell ref="B80:B81"/>
    <mergeCell ref="C80:C81"/>
    <mergeCell ref="D80:D81"/>
    <mergeCell ref="A71:A72"/>
    <mergeCell ref="B71:B72"/>
    <mergeCell ref="C71:C72"/>
    <mergeCell ref="D71:D72"/>
    <mergeCell ref="E80:E81"/>
    <mergeCell ref="A92:A93"/>
    <mergeCell ref="B92:B93"/>
    <mergeCell ref="C92:C93"/>
    <mergeCell ref="D92:D93"/>
    <mergeCell ref="E92:E93"/>
    <mergeCell ref="A90:A91"/>
    <mergeCell ref="B90:B91"/>
    <mergeCell ref="C90:C91"/>
    <mergeCell ref="D90:D91"/>
    <mergeCell ref="E90:E91"/>
    <mergeCell ref="A87:A89"/>
    <mergeCell ref="B87:B89"/>
    <mergeCell ref="C87:C89"/>
    <mergeCell ref="D87:D89"/>
    <mergeCell ref="A80:A81"/>
    <mergeCell ref="A97:A98"/>
    <mergeCell ref="B97:B98"/>
    <mergeCell ref="C97:C98"/>
    <mergeCell ref="D97:D98"/>
    <mergeCell ref="E97:E98"/>
    <mergeCell ref="A94:A95"/>
    <mergeCell ref="B94:B95"/>
    <mergeCell ref="C94:C95"/>
    <mergeCell ref="D94:D95"/>
    <mergeCell ref="E94:E95"/>
    <mergeCell ref="F103:F104"/>
    <mergeCell ref="A101:A102"/>
    <mergeCell ref="B101:B102"/>
    <mergeCell ref="C101:C102"/>
    <mergeCell ref="D101:D102"/>
    <mergeCell ref="E101:E102"/>
    <mergeCell ref="F101:F102"/>
    <mergeCell ref="C117:C122"/>
    <mergeCell ref="D117:D122"/>
    <mergeCell ref="E117:E122"/>
    <mergeCell ref="A103:A104"/>
    <mergeCell ref="B103:B104"/>
    <mergeCell ref="C103:C104"/>
    <mergeCell ref="D103:D104"/>
    <mergeCell ref="E103:E104"/>
    <mergeCell ref="A117:A122"/>
    <mergeCell ref="B117:B122"/>
    <mergeCell ref="A133:A136"/>
    <mergeCell ref="B133:B136"/>
    <mergeCell ref="C133:C136"/>
    <mergeCell ref="D133:D136"/>
    <mergeCell ref="E133:E136"/>
    <mergeCell ref="A123:A127"/>
    <mergeCell ref="B123:B127"/>
    <mergeCell ref="C123:C127"/>
    <mergeCell ref="D123:D127"/>
    <mergeCell ref="E123:E127"/>
  </mergeCells>
  <hyperlinks>
    <hyperlink ref="E15" location="P140" display="P140"/>
    <hyperlink ref="E53" location="P221" display="P221"/>
    <hyperlink ref="E71" location="P282" display="P282"/>
    <hyperlink ref="E80" location="P334" display="P334"/>
    <hyperlink ref="E87" location="P375" display="P375"/>
    <hyperlink ref="E97" location="P442" display="P442"/>
    <hyperlink ref="E117" location="P499" display="P499"/>
  </hyperlinks>
  <pageMargins left="0.51181102362204722" right="0.5118110236220472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ASANOVA</dc:creator>
  <cp:lastModifiedBy>User</cp:lastModifiedBy>
  <cp:lastPrinted>2018-02-02T11:52:28Z</cp:lastPrinted>
  <dcterms:created xsi:type="dcterms:W3CDTF">2018-01-27T10:26:19Z</dcterms:created>
  <dcterms:modified xsi:type="dcterms:W3CDTF">2018-02-05T06:17:49Z</dcterms:modified>
</cp:coreProperties>
</file>